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〇01作業中フォルダ(保存期間1年未満)※検討中・作成途中の保存期間1年未満\05助成班\★助成班共有フォルダ\★予算執行\R7補正・R8当初\★サバイバル・インバウンド\01 要望調査（R7補正）\様式（確定）\"/>
    </mc:Choice>
  </mc:AlternateContent>
  <xr:revisionPtr revIDLastSave="0" documentId="13_ncr:1_{97C3A6F1-9C65-4205-9AC1-AAA107A97F3C}" xr6:coauthVersionLast="47" xr6:coauthVersionMax="47" xr10:uidLastSave="{00000000-0000-0000-0000-000000000000}"/>
  <bookViews>
    <workbookView xWindow="-120" yWindow="-120" windowWidth="29040" windowHeight="15720" xr2:uid="{4F439334-C1F7-4A2E-8D25-DBC9BB9B4DEA}"/>
  </bookViews>
  <sheets>
    <sheet name="貸切バス" sheetId="10" r:id="rId1"/>
    <sheet name="集計表" sheetId="11" r:id="rId2"/>
  </sheets>
  <definedNames>
    <definedName name="_xlnm._FilterDatabase" localSheetId="1" hidden="1">集計表!$A$6:$GO$7</definedName>
    <definedName name="_xlnm.Print_Area" localSheetId="0">貸切バス!$B$1:$AA$283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 l="1"/>
  <c r="G7" i="11"/>
  <c r="M12" i="11"/>
  <c r="I12" i="11"/>
  <c r="A282" i="10"/>
  <c r="A267" i="10"/>
  <c r="A171" i="10"/>
  <c r="A143" i="10"/>
  <c r="A114" i="10"/>
  <c r="A54" i="10"/>
  <c r="HI3" i="11"/>
  <c r="HH3" i="11"/>
  <c r="HL3" i="11"/>
  <c r="HK3" i="11"/>
  <c r="U259" i="10"/>
  <c r="AC259" i="10" s="1"/>
  <c r="U261" i="10"/>
  <c r="AC261" i="10" s="1"/>
  <c r="U260" i="10"/>
  <c r="AC260" i="10" s="1"/>
  <c r="A259" i="10"/>
  <c r="A260" i="10"/>
  <c r="DY3" i="11"/>
  <c r="DX3" i="11"/>
  <c r="DW3" i="11"/>
  <c r="DV3" i="11"/>
  <c r="DT3" i="11"/>
  <c r="DU3" i="11" s="1"/>
  <c r="DR3" i="11"/>
  <c r="DQ3" i="11"/>
  <c r="DP3" i="11"/>
  <c r="DO3" i="11"/>
  <c r="DM3" i="11"/>
  <c r="DN3" i="11" s="1"/>
  <c r="DK3" i="11"/>
  <c r="DJ3" i="11"/>
  <c r="DI3" i="11"/>
  <c r="DH3" i="11"/>
  <c r="DF3" i="11"/>
  <c r="DG3" i="11" s="1"/>
  <c r="DD3" i="11"/>
  <c r="DC3" i="11"/>
  <c r="DB3" i="11"/>
  <c r="DA3" i="11"/>
  <c r="AC141" i="10"/>
  <c r="AC140" i="10"/>
  <c r="AC139" i="10"/>
  <c r="AC138" i="10"/>
  <c r="AC135" i="10"/>
  <c r="AC134" i="10"/>
  <c r="AC133" i="10"/>
  <c r="AC132" i="10"/>
  <c r="AC130" i="10"/>
  <c r="AC129" i="10"/>
  <c r="AC128" i="10"/>
  <c r="AC127" i="10"/>
  <c r="AC125" i="10"/>
  <c r="AC124" i="10"/>
  <c r="AC123" i="10"/>
  <c r="AC122" i="10"/>
  <c r="I3" i="11"/>
  <c r="J3" i="11" s="1"/>
  <c r="F7" i="11"/>
  <c r="E7" i="11"/>
  <c r="D7" i="11"/>
  <c r="C7" i="11"/>
  <c r="B7" i="11"/>
  <c r="A7" i="11"/>
  <c r="F4" i="11"/>
  <c r="IH3" i="11"/>
  <c r="IG3" i="11"/>
  <c r="IF3" i="11"/>
  <c r="ID3" i="11"/>
  <c r="IC3" i="11"/>
  <c r="IA3" i="11"/>
  <c r="HZ3" i="11"/>
  <c r="HX3" i="11"/>
  <c r="HW3" i="11"/>
  <c r="HV3" i="11"/>
  <c r="HT3" i="11"/>
  <c r="HS3" i="11"/>
  <c r="HR3" i="11"/>
  <c r="HP3" i="11"/>
  <c r="HO3" i="11"/>
  <c r="HN3" i="11"/>
  <c r="HF3" i="11"/>
  <c r="HE3" i="11"/>
  <c r="HC3" i="11"/>
  <c r="HB3" i="11"/>
  <c r="GZ3" i="11"/>
  <c r="GY3" i="11"/>
  <c r="GW3" i="11"/>
  <c r="GV3" i="11"/>
  <c r="GT3" i="11"/>
  <c r="GS3" i="11"/>
  <c r="GQ3" i="11"/>
  <c r="GP3" i="11"/>
  <c r="GM3" i="11"/>
  <c r="GN3" i="11" s="1"/>
  <c r="GH3" i="11"/>
  <c r="GD3" i="11"/>
  <c r="GE3" i="11" s="1"/>
  <c r="FZ3" i="11"/>
  <c r="GA3" i="11" s="1"/>
  <c r="FV3" i="11"/>
  <c r="FR3" i="11"/>
  <c r="FS3" i="11" s="1"/>
  <c r="FO3" i="11"/>
  <c r="FL3" i="11"/>
  <c r="FM3" i="11" s="1"/>
  <c r="FH3" i="11"/>
  <c r="FI3" i="11" s="1"/>
  <c r="FJ3" i="11" s="1"/>
  <c r="FD3" i="11"/>
  <c r="FA3" i="11"/>
  <c r="FB3" i="11" s="1"/>
  <c r="EX3" i="11"/>
  <c r="EU3" i="11"/>
  <c r="ES3" i="11"/>
  <c r="ER3" i="11"/>
  <c r="EQ3" i="11"/>
  <c r="EN3" i="11"/>
  <c r="EO3" i="11" s="1"/>
  <c r="EK3" i="11"/>
  <c r="EH3" i="11"/>
  <c r="EE3" i="11"/>
  <c r="EF3" i="11" s="1"/>
  <c r="EB3" i="11"/>
  <c r="EC3" i="11" s="1"/>
  <c r="DZ3" i="11"/>
  <c r="CV3" i="11"/>
  <c r="CW3" i="11" s="1"/>
  <c r="CS3" i="11"/>
  <c r="CR3" i="11"/>
  <c r="CO3" i="11"/>
  <c r="CN3" i="11"/>
  <c r="CK3" i="11"/>
  <c r="CL3" i="11" s="1"/>
  <c r="CH3" i="11"/>
  <c r="CE3" i="11"/>
  <c r="CF3" i="11" s="1"/>
  <c r="CB3" i="11"/>
  <c r="BY3" i="11"/>
  <c r="BZ3" i="11" s="1"/>
  <c r="BV3" i="11"/>
  <c r="BS3" i="11"/>
  <c r="BP3" i="11"/>
  <c r="BQ3" i="11" s="1"/>
  <c r="BM3" i="11"/>
  <c r="BN3" i="11" s="1"/>
  <c r="BJ3" i="11"/>
  <c r="BG3" i="11"/>
  <c r="BD3" i="11"/>
  <c r="BA3" i="11"/>
  <c r="AX3" i="11"/>
  <c r="AY3" i="11" s="1"/>
  <c r="AU3" i="11"/>
  <c r="AR3" i="11"/>
  <c r="AS3" i="11" s="1"/>
  <c r="AO3" i="11"/>
  <c r="AL3" i="11"/>
  <c r="AM3" i="11" s="1"/>
  <c r="AI3" i="11"/>
  <c r="AF3" i="11"/>
  <c r="AC3" i="11"/>
  <c r="Z3" i="11"/>
  <c r="W3" i="11"/>
  <c r="T3" i="11"/>
  <c r="Q3" i="11"/>
  <c r="N3" i="11"/>
  <c r="U279" i="10"/>
  <c r="A279" i="10"/>
  <c r="A280" i="10" s="1"/>
  <c r="U278" i="10"/>
  <c r="A278" i="10"/>
  <c r="U277" i="10"/>
  <c r="A277" i="10"/>
  <c r="U275" i="10"/>
  <c r="A275" i="10"/>
  <c r="A276" i="10" s="1"/>
  <c r="U273" i="10"/>
  <c r="A273" i="10"/>
  <c r="A274" i="10" s="1"/>
  <c r="U136" i="10"/>
  <c r="A136" i="10"/>
  <c r="A137" i="10" s="1"/>
  <c r="A141" i="10" s="1"/>
  <c r="U131" i="10"/>
  <c r="A131" i="10"/>
  <c r="A134" i="10" s="1"/>
  <c r="U126" i="10"/>
  <c r="A126" i="10"/>
  <c r="A127" i="10" s="1"/>
  <c r="U121" i="10"/>
  <c r="A121" i="10"/>
  <c r="A124" i="10" s="1"/>
  <c r="A261" i="10"/>
  <c r="Q12" i="11" l="1"/>
  <c r="U12" i="11"/>
  <c r="Y12" i="11"/>
  <c r="AC12" i="11"/>
  <c r="A125" i="10"/>
  <c r="A135" i="10"/>
  <c r="A130" i="10"/>
  <c r="K3" i="11"/>
  <c r="AG3" i="11"/>
  <c r="CI3" i="11"/>
  <c r="O3" i="11"/>
  <c r="BE3" i="11"/>
  <c r="AP3" i="11"/>
  <c r="CC3" i="11"/>
  <c r="CP3" i="11"/>
  <c r="EI3" i="11"/>
  <c r="FT3" i="11"/>
  <c r="GF3" i="11"/>
  <c r="GI3" i="11"/>
  <c r="GJ3" i="11" s="1"/>
  <c r="R3" i="11"/>
  <c r="BB3" i="11"/>
  <c r="EL3" i="11"/>
  <c r="GB3" i="11"/>
  <c r="U3" i="11"/>
  <c r="AJ3" i="11"/>
  <c r="AV3" i="11"/>
  <c r="BH3" i="11"/>
  <c r="BT3" i="11"/>
  <c r="CY3" i="11"/>
  <c r="EV3" i="11"/>
  <c r="FW3" i="11"/>
  <c r="X3" i="11"/>
  <c r="BW3" i="11"/>
  <c r="FE3" i="11"/>
  <c r="FP3" i="11"/>
  <c r="BK3" i="11"/>
  <c r="EY3" i="11"/>
  <c r="CT3" i="11"/>
  <c r="A128" i="10"/>
  <c r="A123" i="10"/>
  <c r="A129" i="10"/>
  <c r="A122" i="10"/>
  <c r="A140" i="10"/>
  <c r="A139" i="10"/>
  <c r="A138" i="10"/>
  <c r="A132" i="10"/>
  <c r="A133" i="10"/>
  <c r="L3" i="11" l="1"/>
  <c r="GK3" i="11"/>
  <c r="FF3" i="11"/>
  <c r="CZ3" i="11"/>
  <c r="FX3" i="11"/>
  <c r="A38" i="10"/>
  <c r="U39" i="10"/>
  <c r="A39" i="10" l="1"/>
  <c r="AC225" i="10"/>
  <c r="AC223" i="10"/>
  <c r="A262" i="10"/>
  <c r="A263" i="10" s="1"/>
  <c r="A40" i="10" l="1"/>
  <c r="U91" i="10"/>
  <c r="U97" i="10"/>
  <c r="U96" i="10"/>
  <c r="A96" i="10"/>
  <c r="U95" i="10"/>
  <c r="A95" i="10"/>
  <c r="L7" i="11" l="1"/>
  <c r="J7" i="11"/>
  <c r="I7" i="11"/>
  <c r="K7" i="11"/>
  <c r="C61" i="10"/>
  <c r="Q219" i="10" l="1"/>
  <c r="U45" i="10"/>
  <c r="AE30" i="10" l="1"/>
  <c r="AE29" i="10"/>
  <c r="AE28" i="10"/>
  <c r="AE27" i="10"/>
  <c r="AE26" i="10"/>
  <c r="U51" i="10" l="1"/>
  <c r="U49" i="10"/>
  <c r="U47" i="10"/>
  <c r="AE25" i="10" l="1"/>
  <c r="AE183" i="10" s="1"/>
  <c r="C186" i="10" s="1"/>
  <c r="U112" i="10"/>
  <c r="V222" i="10" l="1"/>
  <c r="V221" i="10"/>
  <c r="V220" i="10"/>
  <c r="U256" i="10"/>
  <c r="U204" i="10"/>
  <c r="V227" i="10"/>
  <c r="V183" i="10"/>
  <c r="V184" i="10"/>
  <c r="U254" i="10"/>
  <c r="U258" i="10"/>
  <c r="U257" i="10"/>
  <c r="U196" i="10"/>
  <c r="U255" i="10"/>
  <c r="U241" i="10"/>
  <c r="V219" i="10"/>
  <c r="U262" i="10"/>
  <c r="AD7" i="10"/>
  <c r="U152" i="10"/>
  <c r="U169" i="10"/>
  <c r="U168" i="10"/>
  <c r="U167" i="10"/>
  <c r="U161" i="10"/>
  <c r="U150" i="10"/>
  <c r="U151" i="10"/>
  <c r="U153" i="10"/>
  <c r="U154" i="10"/>
  <c r="U149" i="10"/>
  <c r="U104" i="10"/>
  <c r="U92" i="10"/>
  <c r="U93" i="10"/>
  <c r="U94" i="10"/>
  <c r="U89" i="10"/>
  <c r="U90" i="10"/>
  <c r="U83" i="10"/>
  <c r="U82" i="10"/>
  <c r="U81" i="10"/>
  <c r="U80" i="10"/>
  <c r="U79" i="10"/>
  <c r="U74" i="10"/>
  <c r="U73" i="10"/>
  <c r="U67" i="10"/>
  <c r="U66" i="10"/>
  <c r="U65" i="10"/>
  <c r="U64" i="10"/>
  <c r="U63" i="10"/>
  <c r="U62" i="10"/>
  <c r="U61" i="10"/>
  <c r="Q227" i="10"/>
  <c r="Q222" i="10"/>
  <c r="Q221" i="10"/>
  <c r="Q220" i="10"/>
  <c r="Q184" i="10"/>
  <c r="Q183" i="10"/>
  <c r="AC241" i="10" l="1"/>
  <c r="AC243" i="10" s="1"/>
  <c r="C245" i="10" s="1"/>
  <c r="AC256" i="10"/>
  <c r="AC255" i="10"/>
  <c r="AC196" i="10"/>
  <c r="AC199" i="10" s="1"/>
  <c r="C201" i="10" s="1"/>
  <c r="AC220" i="10"/>
  <c r="AC262" i="10"/>
  <c r="AC184" i="10"/>
  <c r="AC219" i="10"/>
  <c r="AC227" i="10"/>
  <c r="AC229" i="10" s="1"/>
  <c r="C231" i="10" s="1"/>
  <c r="AC221" i="10"/>
  <c r="AC204" i="10"/>
  <c r="AC207" i="10" s="1"/>
  <c r="C209" i="10" s="1"/>
  <c r="AC257" i="10"/>
  <c r="AC258" i="10"/>
  <c r="AC254" i="10"/>
  <c r="AC222" i="10"/>
  <c r="AC183" i="10"/>
  <c r="AC224" i="10" l="1"/>
  <c r="C224" i="10" s="1"/>
  <c r="AC263" i="10"/>
  <c r="C265" i="10" s="1"/>
  <c r="AD26" i="10"/>
  <c r="AD8" i="10"/>
  <c r="AD5" i="10"/>
  <c r="AD10" i="10"/>
  <c r="AD4" i="10"/>
  <c r="C12" i="10" l="1"/>
  <c r="C13" i="10"/>
  <c r="DL4" i="11" l="1"/>
  <c r="HG4" i="11"/>
  <c r="HJ4" i="11"/>
  <c r="HU4" i="11"/>
  <c r="GO4" i="11"/>
  <c r="FC4" i="11"/>
  <c r="ED4" i="11"/>
  <c r="CG4" i="11"/>
  <c r="BI4" i="11"/>
  <c r="AK4" i="11"/>
  <c r="M4" i="11"/>
  <c r="GU4" i="11"/>
  <c r="AQ4" i="11"/>
  <c r="HQ4" i="11"/>
  <c r="GC4" i="11"/>
  <c r="EZ4" i="11"/>
  <c r="EA4" i="11"/>
  <c r="CD4" i="11"/>
  <c r="BF4" i="11"/>
  <c r="AH4" i="11"/>
  <c r="FK4" i="11"/>
  <c r="S4" i="11"/>
  <c r="HM4" i="11"/>
  <c r="FY4" i="11"/>
  <c r="EW4" i="11"/>
  <c r="DS4" i="11"/>
  <c r="CA4" i="11"/>
  <c r="BC4" i="11"/>
  <c r="AE4" i="11"/>
  <c r="CM4" i="11"/>
  <c r="HY4" i="11"/>
  <c r="BL4" i="11"/>
  <c r="HD4" i="11"/>
  <c r="FU4" i="11"/>
  <c r="ET4" i="11"/>
  <c r="BX4" i="11"/>
  <c r="AZ4" i="11"/>
  <c r="AB4" i="11"/>
  <c r="EJ4" i="11"/>
  <c r="FG4" i="11"/>
  <c r="P4" i="11"/>
  <c r="HA4" i="11"/>
  <c r="FQ4" i="11"/>
  <c r="EP4" i="11"/>
  <c r="CU4" i="11"/>
  <c r="BU4" i="11"/>
  <c r="AW4" i="11"/>
  <c r="Y4" i="11"/>
  <c r="IB4" i="11"/>
  <c r="EG4" i="11"/>
  <c r="AN4" i="11"/>
  <c r="IE4" i="11"/>
  <c r="GX4" i="11"/>
  <c r="FN4" i="11"/>
  <c r="EM4" i="11"/>
  <c r="CQ4" i="11"/>
  <c r="BR4" i="11"/>
  <c r="AT4" i="11"/>
  <c r="V4" i="11"/>
  <c r="BO4" i="11"/>
  <c r="GR4" i="11"/>
  <c r="CJ4" i="11"/>
  <c r="CX4" i="11"/>
  <c r="I4" i="11"/>
  <c r="DE4" i="11"/>
  <c r="A45" i="10"/>
  <c r="A46" i="10" l="1"/>
  <c r="O7" i="11"/>
  <c r="M7" i="11"/>
  <c r="N7" i="11"/>
  <c r="A49" i="10"/>
  <c r="A50" i="10" s="1"/>
  <c r="A47" i="10"/>
  <c r="A48" i="10" s="1"/>
  <c r="Q7" i="11" l="1"/>
  <c r="S7" i="11"/>
  <c r="R7" i="11"/>
  <c r="U7" i="11"/>
  <c r="T7" i="11"/>
  <c r="P7" i="11"/>
  <c r="A51" i="10"/>
  <c r="V7" i="11" s="1"/>
  <c r="A62" i="10"/>
  <c r="A61" i="10"/>
  <c r="X7" i="11" l="1"/>
  <c r="W7" i="11"/>
  <c r="A52" i="10"/>
  <c r="A63" i="10"/>
  <c r="A64" i="10"/>
  <c r="AC7" i="11" l="1"/>
  <c r="AD7" i="11"/>
  <c r="AJ7" i="11"/>
  <c r="AG7" i="11"/>
  <c r="AI7" i="11"/>
  <c r="AA7" i="11"/>
  <c r="Y7" i="11"/>
  <c r="Z7" i="11"/>
  <c r="AE7" i="11"/>
  <c r="AF7" i="11"/>
  <c r="AH7" i="11"/>
  <c r="AB7" i="11"/>
  <c r="A65" i="10"/>
  <c r="AM7" i="11" s="1"/>
  <c r="AK7" i="11" l="1"/>
  <c r="AL7" i="11"/>
  <c r="A66" i="10"/>
  <c r="AO7" i="11" l="1"/>
  <c r="AP7" i="11"/>
  <c r="AN7" i="11"/>
  <c r="A67" i="10"/>
  <c r="A73" i="10" l="1"/>
  <c r="A74" i="10" l="1"/>
  <c r="A79" i="10" l="1"/>
  <c r="A80" i="10" l="1"/>
  <c r="A81" i="10" l="1"/>
  <c r="A82" i="10" l="1"/>
  <c r="A83" i="10" l="1"/>
  <c r="A89" i="10" l="1"/>
  <c r="A90" i="10" l="1"/>
  <c r="A91" i="10" l="1"/>
  <c r="A92" i="10" l="1"/>
  <c r="A93" i="10" l="1"/>
  <c r="A94" i="10" l="1"/>
  <c r="A97" i="10" l="1"/>
  <c r="A98" i="10" s="1"/>
  <c r="A99" i="10" s="1"/>
  <c r="A112" i="10" l="1"/>
  <c r="A104" i="10"/>
  <c r="A105" i="10" s="1"/>
  <c r="A149" i="10" l="1"/>
  <c r="A150" i="10" l="1"/>
  <c r="A167" i="10"/>
  <c r="A151" i="10" l="1"/>
  <c r="A168" i="10"/>
  <c r="A152" i="10" l="1"/>
  <c r="A169" i="10"/>
  <c r="A153" i="10" l="1"/>
  <c r="A161" i="10" l="1"/>
  <c r="A154" i="10"/>
  <c r="A155" i="10" s="1"/>
  <c r="A183" i="10" l="1"/>
  <c r="A184" i="10" l="1"/>
  <c r="A196" i="10" l="1"/>
  <c r="A199" i="10" s="1"/>
  <c r="A204" i="10" l="1"/>
  <c r="A207" i="10" l="1"/>
  <c r="A219" i="10"/>
  <c r="A220" i="10" l="1"/>
  <c r="A221" i="10" l="1"/>
  <c r="A227" i="10" l="1"/>
  <c r="A222" i="10"/>
  <c r="A229" i="10" l="1"/>
  <c r="A254" i="10" l="1"/>
  <c r="A241" i="10"/>
  <c r="A243" i="10" s="1"/>
  <c r="A256" i="10" l="1"/>
  <c r="A255" i="10"/>
  <c r="A257" i="10" l="1"/>
  <c r="A258" i="10" l="1"/>
  <c r="HH7" i="11" l="1"/>
  <c r="HG7" i="11"/>
  <c r="HK7" i="11"/>
  <c r="HJ7" i="11"/>
  <c r="HI7" i="11"/>
  <c r="HL7" i="11"/>
  <c r="DI7" i="11"/>
  <c r="DR7" i="11"/>
  <c r="DU7" i="11"/>
  <c r="DV7" i="11"/>
  <c r="DP7" i="11"/>
  <c r="DE7" i="11"/>
  <c r="DH7" i="11"/>
  <c r="DK7" i="11"/>
  <c r="DS7" i="11"/>
  <c r="DQ7" i="11"/>
  <c r="DM7" i="11"/>
  <c r="DO7" i="11"/>
  <c r="DW7" i="11"/>
  <c r="DG7" i="11"/>
  <c r="DY7" i="11"/>
  <c r="DJ7" i="11"/>
  <c r="DF7" i="11"/>
  <c r="DX7" i="11"/>
  <c r="DN7" i="11"/>
  <c r="DL7" i="11"/>
  <c r="DT7" i="11"/>
  <c r="AX7" i="11"/>
  <c r="FS7" i="11"/>
  <c r="AS7" i="11"/>
  <c r="BH7" i="11"/>
  <c r="IE7" i="11"/>
  <c r="BU7" i="11"/>
  <c r="CC7" i="11"/>
  <c r="HN7" i="11"/>
  <c r="FL7" i="11"/>
  <c r="EQ7" i="11"/>
  <c r="GS7" i="11"/>
  <c r="GR7" i="11"/>
  <c r="DB7" i="11"/>
  <c r="BS7" i="11"/>
  <c r="FH7" i="11"/>
  <c r="GL7" i="11"/>
  <c r="BO7" i="11"/>
  <c r="CU7" i="11"/>
  <c r="FO7" i="11"/>
  <c r="HS7" i="11"/>
  <c r="BI7" i="11"/>
  <c r="GM7" i="11"/>
  <c r="CF7" i="11"/>
  <c r="CV7" i="11"/>
  <c r="BC7" i="11"/>
  <c r="EG7" i="11"/>
  <c r="GA7" i="11"/>
  <c r="CA7" i="11"/>
  <c r="CO7" i="11"/>
  <c r="BZ7" i="11"/>
  <c r="GK7" i="11"/>
  <c r="AY7" i="11"/>
  <c r="HM7" i="11"/>
  <c r="FX7" i="11"/>
  <c r="HY7" i="11"/>
  <c r="DA7" i="11"/>
  <c r="AQ7" i="11"/>
  <c r="BM7" i="11"/>
  <c r="FC7" i="11"/>
  <c r="GC7" i="11"/>
  <c r="HA7" i="11"/>
  <c r="HO7" i="11"/>
  <c r="FP7" i="11"/>
  <c r="BX7" i="11"/>
  <c r="FT7" i="11"/>
  <c r="HD7" i="11"/>
  <c r="ID7" i="11"/>
  <c r="BG7" i="11"/>
  <c r="BQ7" i="11"/>
  <c r="BA7" i="11"/>
  <c r="ER7" i="11"/>
  <c r="ED7" i="11"/>
  <c r="GJ7" i="11"/>
  <c r="DC7" i="11"/>
  <c r="ES7" i="11"/>
  <c r="FZ7" i="11"/>
  <c r="FE7" i="11"/>
  <c r="DD7" i="11"/>
  <c r="AR7" i="11"/>
  <c r="BE7" i="11"/>
  <c r="GI7" i="11"/>
  <c r="GN7" i="11"/>
  <c r="CK7" i="11"/>
  <c r="AV7" i="11"/>
  <c r="HB7" i="11"/>
  <c r="CB7" i="11"/>
  <c r="BR7" i="11"/>
  <c r="HW7" i="11"/>
  <c r="EE7" i="11"/>
  <c r="IA7" i="11"/>
  <c r="EA7" i="11"/>
  <c r="GX7" i="11"/>
  <c r="CE7" i="11"/>
  <c r="HV7" i="11"/>
  <c r="DZ7" i="11"/>
  <c r="EN7" i="11"/>
  <c r="CL7" i="11"/>
  <c r="FB7" i="11"/>
  <c r="EB7" i="11"/>
  <c r="HR7" i="11"/>
  <c r="EL7" i="11"/>
  <c r="FU7" i="11"/>
  <c r="HE7" i="11"/>
  <c r="BL7" i="11"/>
  <c r="FQ7" i="11"/>
  <c r="AZ7" i="11"/>
  <c r="CS7" i="11"/>
  <c r="CX7" i="11"/>
  <c r="EY7" i="11"/>
  <c r="CY7" i="11"/>
  <c r="HC7" i="11"/>
  <c r="HU7" i="11"/>
  <c r="CZ7" i="11"/>
  <c r="IG7" i="11"/>
  <c r="BT7" i="11"/>
  <c r="AU7" i="11"/>
  <c r="FD7" i="11"/>
  <c r="FK7" i="11"/>
  <c r="BD7" i="11"/>
  <c r="HX7" i="11"/>
  <c r="CI7" i="11"/>
  <c r="IH7" i="11"/>
  <c r="EK7" i="11"/>
  <c r="CR7" i="11"/>
  <c r="BP7" i="11"/>
  <c r="IB7" i="11"/>
  <c r="EM7" i="11"/>
  <c r="IF7" i="11"/>
  <c r="CH7" i="11"/>
  <c r="BJ7" i="11"/>
  <c r="GE7" i="11"/>
  <c r="BN7" i="11"/>
  <c r="EF7" i="11"/>
  <c r="CQ7" i="11"/>
  <c r="CN7" i="11"/>
  <c r="HZ7" i="11"/>
  <c r="FM7" i="11"/>
  <c r="CT7" i="11"/>
  <c r="EX7" i="11"/>
  <c r="FN7" i="11"/>
  <c r="FF7" i="11"/>
  <c r="GG7" i="11"/>
  <c r="CW7" i="11"/>
  <c r="EV7" i="11"/>
  <c r="EO7" i="11"/>
  <c r="GQ7" i="11"/>
  <c r="EI7" i="11"/>
  <c r="GW7" i="11"/>
  <c r="GY7" i="11"/>
  <c r="HF7" i="11"/>
  <c r="GP7" i="11"/>
  <c r="FY7" i="11"/>
  <c r="FI7" i="11"/>
  <c r="EU7" i="11"/>
  <c r="HT7" i="11"/>
  <c r="CP7" i="11"/>
  <c r="FR7" i="11"/>
  <c r="HP7" i="11"/>
  <c r="GD7" i="11"/>
  <c r="FW7" i="11"/>
  <c r="FG7" i="11"/>
  <c r="CM7" i="11"/>
  <c r="GH7" i="11"/>
  <c r="EH7" i="11"/>
  <c r="FV7" i="11"/>
  <c r="EZ7" i="11"/>
  <c r="BK7" i="11"/>
  <c r="EP7" i="11"/>
  <c r="EC7" i="11"/>
  <c r="IC7" i="11"/>
  <c r="GU7" i="11"/>
  <c r="BY7" i="11"/>
  <c r="GT7" i="11"/>
  <c r="AW7" i="11"/>
  <c r="AT7" i="11"/>
  <c r="CJ7" i="11"/>
  <c r="BF7" i="11"/>
  <c r="GZ7" i="11"/>
  <c r="CG7" i="11"/>
  <c r="EW7" i="11"/>
  <c r="BW7" i="11"/>
  <c r="HQ7" i="11"/>
  <c r="GB7" i="11"/>
  <c r="CD7" i="11"/>
  <c r="EJ7" i="11"/>
  <c r="FJ7" i="11"/>
  <c r="ET7" i="11"/>
  <c r="GO7" i="11"/>
  <c r="GV7" i="11"/>
  <c r="BB7" i="11"/>
  <c r="GF7" i="11"/>
  <c r="BV7" i="11"/>
  <c r="F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2E1CAD48-2114-4F25-AD6D-E1EC7D30D30D}">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<sst xmlns="http://schemas.openxmlformats.org/spreadsheetml/2006/main" count="949" uniqueCount="314">
  <si>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</si>
  <si>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</si>
  <si>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</si>
  <si>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</si>
  <si>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</si>
  <si>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</si>
  <si>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</si>
  <si>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</si>
  <si>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</si>
  <si>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</si>
  <si>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</si>
  <si>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</si>
  <si>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</si>
  <si>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</si>
  <si>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</si>
  <si>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</si>
  <si>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</si>
  <si>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</si>
  <si>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</si>
  <si>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</si>
  <si>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</si>
  <si>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</si>
  <si>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</si>
  <si>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</si>
  <si>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</si>
  <si>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</si>
  <si>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</si>
  <si>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</si>
  <si>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</si>
  <si>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</si>
  <si>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</si>
  <si>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</si>
  <si>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</si>
  <si>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</si>
  <si>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</si>
  <si>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</si>
  <si>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</si>
  <si>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</si>
  <si>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0"/>
  </si>
  <si>
    <t>ご担当者名</t>
    <rPh sb="1" eb="4">
      <t>タントウシャ</t>
    </rPh>
    <rPh sb="4" eb="5">
      <t>メイ</t>
    </rPh>
    <phoneticPr fontId="20"/>
  </si>
  <si>
    <t>ご連絡先(ＴＥＬ)</t>
    <rPh sb="1" eb="4">
      <t>レンラクサキ</t>
    </rPh>
    <phoneticPr fontId="20"/>
  </si>
  <si>
    <t>ご連絡先(E-mail アドレス)</t>
    <rPh sb="1" eb="4">
      <t>レンラクサキ</t>
    </rPh>
    <phoneticPr fontId="20"/>
  </si>
  <si>
    <t>要望額</t>
    <rPh sb="0" eb="2">
      <t>ヨウボウ</t>
    </rPh>
    <rPh sb="2" eb="3">
      <t>ガク</t>
    </rPh>
    <phoneticPr fontId="20"/>
  </si>
  <si>
    <t>台</t>
    <rPh sb="0" eb="1">
      <t>ダイ</t>
    </rPh>
    <phoneticPr fontId="1"/>
  </si>
  <si>
    <t>（補助対象経費×1/4）</t>
    <phoneticPr fontId="1"/>
  </si>
  <si>
    <t>整理記号</t>
    <rPh sb="0" eb="2">
      <t>セイリ</t>
    </rPh>
    <rPh sb="2" eb="4">
      <t>キゴウ</t>
    </rPh>
    <phoneticPr fontId="24"/>
  </si>
  <si>
    <t>要望台数</t>
    <rPh sb="0" eb="2">
      <t>ヨウボウ</t>
    </rPh>
    <rPh sb="2" eb="4">
      <t>ダイスウ</t>
    </rPh>
    <phoneticPr fontId="24"/>
  </si>
  <si>
    <t>補助対象経費（税抜）</t>
    <rPh sb="0" eb="2">
      <t>ホジョ</t>
    </rPh>
    <rPh sb="2" eb="4">
      <t>タイショウ</t>
    </rPh>
    <rPh sb="4" eb="6">
      <t>ケイヒ</t>
    </rPh>
    <rPh sb="7" eb="8">
      <t>ゼイ</t>
    </rPh>
    <rPh sb="8" eb="9">
      <t>ヌ</t>
    </rPh>
    <phoneticPr fontId="24"/>
  </si>
  <si>
    <t>運行管理支援システム</t>
    <rPh sb="0" eb="6">
      <t>ウンコウカンリシエン</t>
    </rPh>
    <phoneticPr fontId="24"/>
  </si>
  <si>
    <t>式</t>
    <rPh sb="0" eb="1">
      <t>シキ</t>
    </rPh>
    <phoneticPr fontId="24"/>
  </si>
  <si>
    <t>千円</t>
    <rPh sb="0" eb="2">
      <t>センエン</t>
    </rPh>
    <phoneticPr fontId="24"/>
  </si>
  <si>
    <t>乗務日報自動作成システム</t>
    <rPh sb="0" eb="2">
      <t>ジョウム</t>
    </rPh>
    <rPh sb="2" eb="4">
      <t>ニッポウ</t>
    </rPh>
    <rPh sb="4" eb="6">
      <t>ジドウ</t>
    </rPh>
    <rPh sb="6" eb="8">
      <t>サクセイ</t>
    </rPh>
    <phoneticPr fontId="24"/>
  </si>
  <si>
    <t>車両動態管理システム</t>
    <rPh sb="0" eb="6">
      <t>シャリョウドウタイカンリ</t>
    </rPh>
    <phoneticPr fontId="24"/>
  </si>
  <si>
    <t>各種申請書類の作成支援システム</t>
    <rPh sb="0" eb="6">
      <t>カクシュシンセイショルイ</t>
    </rPh>
    <rPh sb="7" eb="11">
      <t>サクセイシエン</t>
    </rPh>
    <phoneticPr fontId="24"/>
  </si>
  <si>
    <t>運行計画（ダイヤ・運行系統図等）作成支援システム</t>
    <rPh sb="0" eb="4">
      <t>ウンコウケイカク</t>
    </rPh>
    <rPh sb="9" eb="13">
      <t>ウンコウケイトウ</t>
    </rPh>
    <rPh sb="13" eb="14">
      <t>ズ</t>
    </rPh>
    <rPh sb="14" eb="15">
      <t>トウ</t>
    </rPh>
    <rPh sb="16" eb="20">
      <t>サクセイシエン</t>
    </rPh>
    <phoneticPr fontId="24"/>
  </si>
  <si>
    <t>ODデータ・乗降人数等自動集計システム</t>
    <rPh sb="6" eb="11">
      <t>ジョウコウニンズウトウ</t>
    </rPh>
    <rPh sb="11" eb="15">
      <t>ジドウシュウケイ</t>
    </rPh>
    <phoneticPr fontId="24"/>
  </si>
  <si>
    <t>売上・利用者動向分析システム</t>
    <rPh sb="0" eb="2">
      <t>ウリアゲ</t>
    </rPh>
    <rPh sb="3" eb="10">
      <t>リヨウシャドウコウブンセキ</t>
    </rPh>
    <phoneticPr fontId="24"/>
  </si>
  <si>
    <t>安全管理業務へのデジタル機器等の活用</t>
    <rPh sb="0" eb="6">
      <t>アンゼンカンリギョウム</t>
    </rPh>
    <rPh sb="12" eb="15">
      <t>キキトウ</t>
    </rPh>
    <rPh sb="16" eb="18">
      <t>カツヨウ</t>
    </rPh>
    <phoneticPr fontId="24"/>
  </si>
  <si>
    <t>事故情報管理システム</t>
    <rPh sb="0" eb="4">
      <t>ジコジョウホウ</t>
    </rPh>
    <rPh sb="4" eb="6">
      <t>カンリ</t>
    </rPh>
    <phoneticPr fontId="24"/>
  </si>
  <si>
    <t>車検・定期点検・整備管理システム</t>
    <rPh sb="0" eb="2">
      <t>シャケン</t>
    </rPh>
    <rPh sb="3" eb="5">
      <t>テイキ</t>
    </rPh>
    <rPh sb="5" eb="7">
      <t>テンケン</t>
    </rPh>
    <rPh sb="8" eb="10">
      <t>セイビ</t>
    </rPh>
    <rPh sb="10" eb="12">
      <t>カンリ</t>
    </rPh>
    <phoneticPr fontId="24"/>
  </si>
  <si>
    <t>乗務シフト自動作成システム</t>
    <rPh sb="0" eb="2">
      <t>ジョウム</t>
    </rPh>
    <rPh sb="5" eb="9">
      <t>ジドウサクセイ</t>
    </rPh>
    <phoneticPr fontId="24"/>
  </si>
  <si>
    <t>勤怠管理システム</t>
    <rPh sb="0" eb="4">
      <t>キンタイカンリ</t>
    </rPh>
    <phoneticPr fontId="24"/>
  </si>
  <si>
    <t>営業所・乗務員管理システム</t>
    <rPh sb="0" eb="3">
      <t>エイギョウショ</t>
    </rPh>
    <rPh sb="4" eb="9">
      <t>ジョウムインカンリ</t>
    </rPh>
    <phoneticPr fontId="24"/>
  </si>
  <si>
    <t>売上集計・記録システム</t>
    <rPh sb="0" eb="4">
      <t>ウリアゲシュウケイ</t>
    </rPh>
    <rPh sb="5" eb="7">
      <t>キロク</t>
    </rPh>
    <phoneticPr fontId="24"/>
  </si>
  <si>
    <t>会計管理用事務処理系システム</t>
    <rPh sb="0" eb="10">
      <t>カイケイカンリヨウジムショリケイ</t>
    </rPh>
    <phoneticPr fontId="24"/>
  </si>
  <si>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4"/>
  </si>
  <si>
    <t>要望項目</t>
    <phoneticPr fontId="24"/>
  </si>
  <si>
    <t>車内空間を活用したデジタル広告</t>
    <rPh sb="0" eb="4">
      <t>シャナイクウカン</t>
    </rPh>
    <rPh sb="5" eb="7">
      <t>カツヨウ</t>
    </rPh>
    <rPh sb="13" eb="15">
      <t>コウコク</t>
    </rPh>
    <phoneticPr fontId="24"/>
  </si>
  <si>
    <t>コールセンターシステム</t>
    <phoneticPr fontId="24"/>
  </si>
  <si>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4"/>
  </si>
  <si>
    <t>デジタルを活用した利用者へのPRや意見収集</t>
    <rPh sb="5" eb="7">
      <t>カツヨウ</t>
    </rPh>
    <rPh sb="9" eb="12">
      <t>リヨウシャ</t>
    </rPh>
    <rPh sb="17" eb="21">
      <t>イケンシュウシュウ</t>
    </rPh>
    <phoneticPr fontId="24"/>
  </si>
  <si>
    <t>混雑状況提供システム</t>
    <rPh sb="0" eb="6">
      <t>コンザツジョウキョウテイキョウ</t>
    </rPh>
    <phoneticPr fontId="24"/>
  </si>
  <si>
    <t>デジタル化・システム化等のための調査等</t>
    <rPh sb="16" eb="18">
      <t>チョウサ</t>
    </rPh>
    <rPh sb="18" eb="19">
      <t>トウ</t>
    </rPh>
    <phoneticPr fontId="24"/>
  </si>
  <si>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</si>
  <si>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4"/>
  </si>
  <si>
    <t>その他</t>
    <rPh sb="2" eb="3">
      <t>タ</t>
    </rPh>
    <phoneticPr fontId="24"/>
  </si>
  <si>
    <t>多言語案内用タブレット</t>
    <phoneticPr fontId="1"/>
  </si>
  <si>
    <t>-</t>
    <phoneticPr fontId="1"/>
  </si>
  <si>
    <t>自治体による協調補助がある又は予定されている。</t>
    <phoneticPr fontId="1"/>
  </si>
  <si>
    <t>⑤</t>
    <phoneticPr fontId="1"/>
  </si>
  <si>
    <t>⑥</t>
    <phoneticPr fontId="1"/>
  </si>
  <si>
    <t>⑯</t>
    <phoneticPr fontId="1"/>
  </si>
  <si>
    <t>⑰</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</si>
  <si>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</si>
  <si>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</si>
  <si>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</si>
  <si>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</si>
  <si>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</si>
  <si>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</si>
  <si>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</si>
  <si>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</si>
  <si>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</si>
  <si>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</si>
  <si>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</si>
  <si>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</si>
  <si>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</si>
  <si>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</si>
  <si>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</si>
  <si>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</si>
  <si>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</si>
  <si>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</si>
  <si>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</si>
  <si>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</si>
  <si>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</si>
  <si>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</si>
  <si>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</si>
  <si>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</si>
  <si>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</si>
  <si>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</si>
  <si>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</si>
  <si>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</si>
  <si>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</si>
  <si>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4"/>
  </si>
  <si>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4"/>
  </si>
  <si>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</si>
  <si>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</si>
  <si>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</si>
  <si>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</si>
  <si>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</si>
  <si>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</si>
  <si>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</si>
  <si>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</si>
  <si>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</si>
  <si>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</si>
  <si>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</si>
  <si>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</si>
  <si>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4"/>
  </si>
  <si>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</si>
  <si>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</si>
  <si>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</si>
  <si>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</si>
  <si>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</si>
  <si>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</si>
  <si>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</si>
  <si>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</si>
  <si>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</si>
  <si>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</si>
  <si>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</si>
  <si>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記載内容に誤りが無いこと</t>
    <phoneticPr fontId="20"/>
  </si>
  <si>
    <t>補助対象経費</t>
    <rPh sb="0" eb="2">
      <t>ホジョ</t>
    </rPh>
    <rPh sb="2" eb="4">
      <t>タイショウ</t>
    </rPh>
    <rPh sb="4" eb="6">
      <t>ケイヒ</t>
    </rPh>
    <phoneticPr fontId="20"/>
  </si>
  <si>
    <t>自治体協調補助台数</t>
    <rPh sb="0" eb="3">
      <t>ジチタイ</t>
    </rPh>
    <rPh sb="3" eb="5">
      <t>キョウチョウ</t>
    </rPh>
    <rPh sb="5" eb="7">
      <t>ホジョ</t>
    </rPh>
    <rPh sb="7" eb="9">
      <t>ダイスウ</t>
    </rPh>
    <phoneticPr fontId="20"/>
  </si>
  <si>
    <t>国庫補助要望額</t>
    <rPh sb="0" eb="2">
      <t>コッコ</t>
    </rPh>
    <rPh sb="2" eb="4">
      <t>ホジョ</t>
    </rPh>
    <rPh sb="4" eb="6">
      <t>ヨウボウ</t>
    </rPh>
    <rPh sb="6" eb="7">
      <t>ガク</t>
    </rPh>
    <phoneticPr fontId="20"/>
  </si>
  <si>
    <t>運</t>
    <rPh sb="0" eb="1">
      <t>ウン</t>
    </rPh>
    <phoneticPr fontId="1"/>
  </si>
  <si>
    <t>車</t>
    <rPh sb="0" eb="1">
      <t>クルマ</t>
    </rPh>
    <phoneticPr fontId="1"/>
  </si>
  <si>
    <t>一人平均</t>
    <rPh sb="0" eb="2">
      <t>ヒトリ</t>
    </rPh>
    <rPh sb="2" eb="4">
      <t>ヘイキン</t>
    </rPh>
    <phoneticPr fontId="20"/>
  </si>
  <si>
    <t>運転者数</t>
    <rPh sb="0" eb="3">
      <t>ウンテンシャ</t>
    </rPh>
    <rPh sb="3" eb="4">
      <t>スウ</t>
    </rPh>
    <phoneticPr fontId="20"/>
  </si>
  <si>
    <t>車両数</t>
    <rPh sb="0" eb="2">
      <t>シャリョウ</t>
    </rPh>
    <rPh sb="2" eb="3">
      <t>スウ</t>
    </rPh>
    <phoneticPr fontId="20"/>
  </si>
  <si>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</si>
  <si>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</si>
  <si>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</si>
  <si>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</si>
  <si>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</si>
  <si>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</si>
  <si>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4"/>
  </si>
  <si>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</si>
  <si>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</si>
  <si>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4"/>
  </si>
  <si>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</si>
  <si>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</si>
  <si>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</si>
  <si>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</si>
  <si>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</si>
  <si>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4"/>
  </si>
  <si>
    <t>⑧</t>
    <phoneticPr fontId="24"/>
  </si>
  <si>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</si>
  <si>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</si>
  <si>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</si>
  <si>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</si>
  <si>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</si>
  <si>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</si>
  <si>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</si>
  <si>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</si>
  <si>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</si>
  <si>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</si>
  <si>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</si>
  <si>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</si>
  <si>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</si>
  <si>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0"/>
  </si>
  <si>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</si>
  <si>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</si>
  <si>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I5</t>
    <phoneticPr fontId="1"/>
  </si>
  <si>
    <t>I6</t>
    <phoneticPr fontId="1"/>
  </si>
  <si>
    <t>I7</t>
    <phoneticPr fontId="1"/>
  </si>
  <si>
    <t>I8</t>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</si>
  <si>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</si>
  <si>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</si>
  <si>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</si>
  <si>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</si>
  <si>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</si>
  <si>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</si>
  <si>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</si>
  <si>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</si>
  <si>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</si>
  <si>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</si>
  <si>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I28</t>
    <phoneticPr fontId="1"/>
  </si>
  <si>
    <t>バス車両又はバスターミナルのトイレの洋式化</t>
    <rPh sb="2" eb="4">
      <t>シャリョウ</t>
    </rPh>
    <rPh sb="4" eb="5">
      <t>マタ</t>
    </rPh>
    <rPh sb="18" eb="21">
      <t>ヨウシキカ</t>
    </rPh>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</si>
  <si>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</si>
  <si>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</si>
  <si>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</si>
  <si>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</si>
  <si>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</si>
  <si>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</si>
  <si>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</si>
  <si>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</si>
  <si>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</si>
  <si>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</si>
  <si>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</si>
  <si>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</si>
  <si>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</si>
  <si>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</si>
  <si>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</si>
  <si>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</si>
  <si>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</si>
  <si>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</si>
  <si>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</si>
  <si>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</si>
  <si>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4"/>
  </si>
  <si>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4"/>
  </si>
  <si>
    <t>D23</t>
    <phoneticPr fontId="1"/>
  </si>
  <si>
    <t>D29</t>
    <phoneticPr fontId="1"/>
  </si>
  <si>
    <t>D30</t>
    <phoneticPr fontId="1"/>
  </si>
  <si>
    <t>D31</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</si>
  <si>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</si>
  <si>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</si>
  <si>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</si>
  <si>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</si>
  <si>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</si>
  <si>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</si>
  <si>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</si>
  <si>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</si>
  <si>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</si>
  <si>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</si>
  <si>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</si>
  <si>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</si>
  <si>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</si>
  <si>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</si>
  <si>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</si>
  <si>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</si>
  <si>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</si>
  <si>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女性運者等の職場環境改善</t>
    <rPh sb="0" eb="2">
      <t>ジョセイ</t>
    </rPh>
    <rPh sb="2" eb="3">
      <t>ウン</t>
    </rPh>
    <rPh sb="3" eb="4">
      <t>シャ</t>
    </rPh>
    <rPh sb="4" eb="5">
      <t>トウ</t>
    </rPh>
    <rPh sb="6" eb="8">
      <t>ショクバ</t>
    </rPh>
    <rPh sb="8" eb="10">
      <t>カンキョウ</t>
    </rPh>
    <rPh sb="10" eb="12">
      <t>カイゼン</t>
    </rPh>
    <phoneticPr fontId="1"/>
  </si>
  <si>
    <t>D1</t>
  </si>
  <si>
    <t>令和７年度補正予算　補助事業要望調査票（貸切バス関係）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カシキリ</t>
    </rPh>
    <phoneticPr fontId="1"/>
  </si>
  <si>
    <t>D24</t>
    <phoneticPr fontId="1"/>
  </si>
  <si>
    <t>H17</t>
    <phoneticPr fontId="1"/>
  </si>
  <si>
    <t>D25</t>
    <phoneticPr fontId="1"/>
  </si>
  <si>
    <t>D26</t>
    <phoneticPr fontId="1"/>
  </si>
  <si>
    <t>D27</t>
    <phoneticPr fontId="1"/>
  </si>
  <si>
    <t>D28</t>
    <phoneticPr fontId="1"/>
  </si>
  <si>
    <t>乗場環境の整備・改善</t>
    <rPh sb="0" eb="1">
      <t>ノ</t>
    </rPh>
    <rPh sb="1" eb="2">
      <t>バ</t>
    </rPh>
    <rPh sb="2" eb="4">
      <t>カンキョウ</t>
    </rPh>
    <rPh sb="5" eb="7">
      <t>セイビ</t>
    </rPh>
    <rPh sb="8" eb="10">
      <t>カイゼン</t>
    </rPh>
    <phoneticPr fontId="1"/>
  </si>
  <si>
    <t>G1</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</si>
  <si>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</si>
  <si>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G2</t>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</si>
  <si>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</si>
  <si>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G3</t>
    <phoneticPr fontId="1"/>
  </si>
  <si>
    <t>WEBカメラの設置・導入</t>
    <rPh sb="7" eb="9">
      <t>セッチ</t>
    </rPh>
    <rPh sb="10" eb="12">
      <t>ドウニュウ</t>
    </rPh>
    <phoneticPr fontId="1"/>
  </si>
  <si>
    <t>G5</t>
    <phoneticPr fontId="1"/>
  </si>
  <si>
    <t>サイネージの設置・導入</t>
    <rPh sb="6" eb="8">
      <t>セッチ</t>
    </rPh>
    <rPh sb="9" eb="11">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</si>
  <si>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</si>
  <si>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r>
      <t>・キャッシュレス決済機器等の導入については、「（要望調査③）キャッシュレス車載機器」に記入してください。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</si>
  <si>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⑭</t>
    <phoneticPr fontId="1"/>
  </si>
  <si>
    <t>⑮</t>
    <phoneticPr fontId="1"/>
  </si>
  <si>
    <t>防護板</t>
    <rPh sb="0" eb="2">
      <t>ボウゴ</t>
    </rPh>
    <rPh sb="2" eb="3">
      <t>イタ</t>
    </rPh>
    <phoneticPr fontId="1"/>
  </si>
  <si>
    <t>G4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</si>
  <si>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</si>
  <si>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リフト付きバスの導入</t>
    <rPh sb="3" eb="4">
      <t>ツ</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</si>
  <si>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</si>
  <si>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</si>
  <si>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0"/>
  </si>
  <si>
    <t>協調補助</t>
    <rPh sb="0" eb="2">
      <t>キョウチョウ</t>
    </rPh>
    <rPh sb="2" eb="4">
      <t>ホジョ</t>
    </rPh>
    <phoneticPr fontId="1"/>
  </si>
  <si>
    <t>新規導入</t>
    <rPh sb="0" eb="2">
      <t>シンキ</t>
    </rPh>
    <rPh sb="2" eb="4">
      <t>ドウニュウ</t>
    </rPh>
    <phoneticPr fontId="20"/>
  </si>
  <si>
    <t>機能向上</t>
    <rPh sb="0" eb="2">
      <t>キノウ</t>
    </rPh>
    <rPh sb="2" eb="4">
      <t>コウジョウ</t>
    </rPh>
    <phoneticPr fontId="20"/>
  </si>
  <si>
    <t>事業概要</t>
    <rPh sb="0" eb="2">
      <t>ジギョウ</t>
    </rPh>
    <rPh sb="2" eb="4">
      <t>ガイヨウ</t>
    </rPh>
    <phoneticPr fontId="1"/>
  </si>
  <si>
    <t>補助対象経費</t>
    <rPh sb="0" eb="2">
      <t>ホジョ</t>
    </rPh>
    <rPh sb="2" eb="4">
      <t>タイショウ</t>
    </rPh>
    <rPh sb="4" eb="6">
      <t>ケイヒ</t>
    </rPh>
    <phoneticPr fontId="1"/>
  </si>
  <si>
    <t>I1</t>
    <phoneticPr fontId="1"/>
  </si>
  <si>
    <t>○運転者の数　（貸切事業に従事する人数のみ。乗合、乗用は含みません）</t>
    <rPh sb="1" eb="4">
      <t>ウンテンシャ</t>
    </rPh>
    <rPh sb="5" eb="6">
      <t>スウ</t>
    </rPh>
    <rPh sb="8" eb="10">
      <t>カシキリ</t>
    </rPh>
    <rPh sb="10" eb="12">
      <t>ジギョウ</t>
    </rPh>
    <rPh sb="13" eb="15">
      <t>ジュウジ</t>
    </rPh>
    <rPh sb="17" eb="19">
      <t>ニンズウ</t>
    </rPh>
    <rPh sb="22" eb="24">
      <t>ノリアイ</t>
    </rPh>
    <rPh sb="25" eb="27">
      <t>ジョウヨウ</t>
    </rPh>
    <rPh sb="28" eb="29">
      <t>フク</t>
    </rPh>
    <phoneticPr fontId="1"/>
  </si>
  <si>
    <t>○保有車両数　（貸切事業用車両のみ、乗合、乗用は含みません）</t>
    <rPh sb="1" eb="3">
      <t>ホユウ</t>
    </rPh>
    <rPh sb="3" eb="5">
      <t>シャリョウ</t>
    </rPh>
    <rPh sb="5" eb="6">
      <t>スウ</t>
    </rPh>
    <rPh sb="8" eb="10">
      <t>カシキリ</t>
    </rPh>
    <rPh sb="10" eb="13">
      <t>ジギョウヨウ</t>
    </rPh>
    <rPh sb="13" eb="15">
      <t>シャリョウ</t>
    </rPh>
    <rPh sb="18" eb="20">
      <t>ノリアイ</t>
    </rPh>
    <rPh sb="21" eb="23">
      <t>ジョウヨウ</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</si>
  <si>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</si>
  <si>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4"/>
  </si>
  <si>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4"/>
  </si>
  <si>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</si>
  <si>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</si>
  <si>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</si>
  <si>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</si>
  <si>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</si>
  <si>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</si>
  <si>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</si>
  <si>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</si>
  <si>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</si>
  <si>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</si>
  <si>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</si>
  <si>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</si>
  <si>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</si>
  <si>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</si>
  <si>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</si>
  <si>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</si>
  <si>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</si>
  <si>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（要望調査⑤）　人材確保・育成</t>
    <rPh sb="1" eb="3">
      <t>ヨウボウ</t>
    </rPh>
    <rPh sb="3" eb="5">
      <t>チョウサ</t>
    </rPh>
    <rPh sb="8" eb="10">
      <t>ジンザイ</t>
    </rPh>
    <rPh sb="10" eb="12">
      <t>カクホ</t>
    </rPh>
    <rPh sb="13" eb="15">
      <t>イクセイ</t>
    </rPh>
    <phoneticPr fontId="1"/>
  </si>
  <si>
    <t>（要望調査⑥）　地方ゲートウェイの刷新</t>
    <rPh sb="1" eb="3">
      <t>ヨウボウ</t>
    </rPh>
    <rPh sb="3" eb="5">
      <t>チョウサ</t>
    </rPh>
    <rPh sb="8" eb="10">
      <t>チホウ</t>
    </rPh>
    <rPh sb="17" eb="19">
      <t>サッシン</t>
    </rPh>
    <phoneticPr fontId="1"/>
  </si>
  <si>
    <t>式</t>
    <rPh sb="0" eb="1">
      <t>シキ</t>
    </rPh>
    <phoneticPr fontId="1"/>
  </si>
  <si>
    <t>質問
事項</t>
    <rPh sb="0" eb="2">
      <t>シツモン</t>
    </rPh>
    <rPh sb="3" eb="5">
      <t>ジコウ</t>
    </rPh>
    <phoneticPr fontId="1"/>
  </si>
  <si>
    <t>（記載例）
・I1　リフト付きバス
質問内容：○○○</t>
    <rPh sb="1" eb="4">
      <t>キサイレイ</t>
    </rPh>
    <rPh sb="18" eb="20">
      <t>シツモン</t>
    </rPh>
    <rPh sb="20" eb="22">
      <t>ナイヨウ</t>
    </rPh>
    <phoneticPr fontId="1"/>
  </si>
  <si>
    <t>（記載例）
・D1　運行管理支援システム
質問内容：○○○</t>
    <rPh sb="1" eb="4">
      <t>キサイレイ</t>
    </rPh>
    <rPh sb="21" eb="23">
      <t>シツモン</t>
    </rPh>
    <rPh sb="23" eb="25">
      <t>ナイヨウ</t>
    </rPh>
    <phoneticPr fontId="1"/>
  </si>
  <si>
    <t>（記載例）
・D25　クレジット決済機器
質問内容：○○○</t>
    <rPh sb="1" eb="4">
      <t>キサイレイ</t>
    </rPh>
    <rPh sb="21" eb="23">
      <t>シツモン</t>
    </rPh>
    <rPh sb="23" eb="25">
      <t>ナイヨウ</t>
    </rPh>
    <phoneticPr fontId="1"/>
  </si>
  <si>
    <t>（記載例）
・I10　多言語案内用タブレット
質問内容：○○○</t>
    <rPh sb="1" eb="4">
      <t>キサイレイ</t>
    </rPh>
    <rPh sb="23" eb="25">
      <t>シツモン</t>
    </rPh>
    <rPh sb="25" eb="2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</si>
  <si>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</si>
  <si>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</si>
  <si>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</si>
  <si>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</si>
  <si>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</si>
  <si>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</si>
  <si>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</si>
  <si>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（要望調査⑤）　人材確保・育成</t>
    <phoneticPr fontId="1"/>
  </si>
  <si>
    <t>（要望調査⑥）　地方ゲートウェイの刷新</t>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</si>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</sst>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quot;B-&quot;0"/>
    <numFmt numFmtId="179" formatCode="0_);[Red]\(0\)"/>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2"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1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lignment vertical="center"/>
    </xf>
    <xf numFmtId="49" fontId="7"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49" fontId="4" fillId="0" borderId="6" xfId="0" applyNumberFormat="1" applyFont="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vertical="center"/>
    </xf>
    <xf numFmtId="0" fontId="14" fillId="0" borderId="0" xfId="0" applyFont="1" applyFill="1" applyAlignment="1">
      <alignment vertical="center"/>
    </xf>
    <xf numFmtId="0" fontId="16" fillId="0" borderId="0" xfId="0" applyFont="1" applyFill="1" applyAlignment="1">
      <alignment horizontal="right" vertical="center"/>
    </xf>
    <xf numFmtId="49" fontId="4" fillId="0" borderId="6" xfId="0" applyNumberFormat="1" applyFont="1" applyBorder="1" applyAlignment="1">
      <alignment horizontal="center" vertical="center" wrapText="1"/>
    </xf>
    <xf numFmtId="0" fontId="8" fillId="0" borderId="0" xfId="0" applyFont="1" applyFill="1" applyBorder="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5"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4" fillId="3" borderId="0" xfId="0" applyNumberFormat="1" applyFont="1" applyFill="1" applyBorder="1" applyAlignment="1">
      <alignment vertical="center" wrapText="1"/>
    </xf>
    <xf numFmtId="0" fontId="0" fillId="3" borderId="0" xfId="0" applyFill="1" applyBorder="1" applyAlignment="1">
      <alignment vertical="center"/>
    </xf>
    <xf numFmtId="0" fontId="9" fillId="3" borderId="0" xfId="0" applyFont="1" applyFill="1">
      <alignment vertical="center"/>
    </xf>
    <xf numFmtId="0" fontId="0" fillId="0" borderId="0" xfId="0" applyAlignment="1">
      <alignment vertical="center"/>
    </xf>
    <xf numFmtId="49" fontId="4"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4" fillId="3" borderId="0" xfId="0" applyNumberFormat="1" applyFont="1" applyFill="1" applyBorder="1" applyAlignment="1">
      <alignment horizontal="left" vertical="center" wrapText="1"/>
    </xf>
    <xf numFmtId="0" fontId="19" fillId="0" borderId="0" xfId="2"/>
    <xf numFmtId="0" fontId="19" fillId="0" borderId="0" xfId="2" applyNumberFormat="1"/>
    <xf numFmtId="0" fontId="8" fillId="0" borderId="0" xfId="0" applyFont="1" applyFill="1" applyBorder="1" applyAlignment="1">
      <alignment horizontal="center" vertical="center"/>
    </xf>
    <xf numFmtId="0" fontId="0" fillId="0" borderId="0" xfId="0" applyFont="1">
      <alignment vertical="center"/>
    </xf>
    <xf numFmtId="0" fontId="25" fillId="0" borderId="0" xfId="0" applyFont="1" applyFill="1" applyAlignment="1">
      <alignment horizontal="right" vertical="center"/>
    </xf>
    <xf numFmtId="0" fontId="27" fillId="0" borderId="0" xfId="0" applyFont="1" applyFill="1">
      <alignment vertical="center"/>
    </xf>
    <xf numFmtId="49" fontId="28" fillId="0" borderId="6" xfId="0" applyNumberFormat="1" applyFont="1" applyBorder="1" applyAlignment="1">
      <alignment horizontal="center" vertical="center" wrapText="1"/>
    </xf>
    <xf numFmtId="0" fontId="27" fillId="0" borderId="0" xfId="0" applyFont="1" applyFill="1" applyBorder="1" applyAlignment="1">
      <alignment horizontal="center" vertical="center"/>
    </xf>
    <xf numFmtId="0" fontId="27" fillId="0" borderId="0" xfId="0" applyFont="1" applyFill="1" applyBorder="1" applyAlignment="1">
      <alignment horizontal="left" vertical="center"/>
    </xf>
    <xf numFmtId="0" fontId="29" fillId="3" borderId="0" xfId="0" applyFont="1" applyFill="1" applyBorder="1" applyAlignment="1">
      <alignment horizontal="center" vertical="center"/>
    </xf>
    <xf numFmtId="0" fontId="29" fillId="0" borderId="0" xfId="0" applyFont="1" applyFill="1" applyBorder="1">
      <alignment vertical="center"/>
    </xf>
    <xf numFmtId="0" fontId="28"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lignment vertical="center"/>
    </xf>
    <xf numFmtId="0" fontId="24" fillId="0" borderId="0" xfId="0" applyFont="1" applyFill="1">
      <alignment vertical="center"/>
    </xf>
    <xf numFmtId="0" fontId="30" fillId="0" borderId="0"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1" fillId="0" borderId="0" xfId="0" applyFont="1" applyFill="1" applyAlignment="1">
      <alignment horizontal="center" vertical="center"/>
    </xf>
    <xf numFmtId="0" fontId="32" fillId="0" borderId="0"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horizontal="left" vertical="center"/>
    </xf>
    <xf numFmtId="0" fontId="32" fillId="0" borderId="0" xfId="0" applyFont="1" applyAlignment="1">
      <alignment vertical="center"/>
    </xf>
    <xf numFmtId="0" fontId="0" fillId="0" borderId="0" xfId="0" applyFont="1" applyFill="1" applyBorder="1" applyAlignment="1">
      <alignment horizontal="right" vertical="center"/>
    </xf>
    <xf numFmtId="0" fontId="32" fillId="0" borderId="0" xfId="0" applyFont="1" applyAlignment="1">
      <alignment horizontal="right" vertical="center" wrapText="1"/>
    </xf>
    <xf numFmtId="49" fontId="32" fillId="0" borderId="0" xfId="0" applyNumberFormat="1" applyFont="1" applyBorder="1" applyAlignment="1">
      <alignment horizontal="left" vertical="center"/>
    </xf>
    <xf numFmtId="0" fontId="37" fillId="0" borderId="0" xfId="0" applyFont="1" applyFill="1" applyAlignment="1">
      <alignment horizontal="left" vertical="center"/>
    </xf>
    <xf numFmtId="49" fontId="4" fillId="0" borderId="6"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38" fontId="10" fillId="0" borderId="3" xfId="1" applyFont="1" applyFill="1" applyBorder="1" applyAlignment="1">
      <alignment horizontal="left" vertical="top" wrapText="1"/>
    </xf>
    <xf numFmtId="49" fontId="28"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5" fillId="0" borderId="0" xfId="0" applyFont="1">
      <alignment vertical="center"/>
    </xf>
    <xf numFmtId="0" fontId="4" fillId="0" borderId="0" xfId="0" applyFont="1" applyAlignment="1">
      <alignment vertical="center" wrapText="1"/>
    </xf>
    <xf numFmtId="0" fontId="41"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wrapText="1" shrinkToFit="1"/>
    </xf>
    <xf numFmtId="0" fontId="46" fillId="0" borderId="0" xfId="0" applyFont="1" applyFill="1" applyAlignment="1">
      <alignment horizontal="right" vertical="center"/>
    </xf>
    <xf numFmtId="0" fontId="0" fillId="0" borderId="0" xfId="0" applyAlignment="1">
      <alignment vertical="center" wrapText="1"/>
    </xf>
    <xf numFmtId="49" fontId="4" fillId="0" borderId="6" xfId="0" applyNumberFormat="1" applyFont="1" applyBorder="1" applyAlignment="1">
      <alignment horizontal="center" vertical="center" wrapText="1"/>
    </xf>
    <xf numFmtId="49" fontId="4"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50" fillId="0" borderId="0" xfId="0" applyFont="1">
      <alignment vertical="center"/>
    </xf>
    <xf numFmtId="0" fontId="47" fillId="3" borderId="0" xfId="0" applyFont="1" applyFill="1" applyBorder="1">
      <alignment vertical="center"/>
    </xf>
    <xf numFmtId="0" fontId="18" fillId="0" borderId="0" xfId="0" applyFont="1" applyFill="1" applyAlignment="1">
      <alignment horizontal="left" vertical="center"/>
    </xf>
    <xf numFmtId="0" fontId="22"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2" fillId="3" borderId="0" xfId="0" applyFont="1" applyFill="1">
      <alignment vertical="center"/>
    </xf>
    <xf numFmtId="0" fontId="47"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7" fillId="3" borderId="0" xfId="0" applyFont="1" applyFill="1" applyAlignment="1">
      <alignment vertical="center" shrinkToFit="1"/>
    </xf>
    <xf numFmtId="0" fontId="41" fillId="4" borderId="0"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19" fillId="2" borderId="0" xfId="2" applyFill="1" applyAlignment="1">
      <alignment wrapText="1"/>
    </xf>
    <xf numFmtId="49" fontId="28" fillId="0" borderId="6" xfId="0" applyNumberFormat="1" applyFont="1" applyBorder="1" applyAlignment="1">
      <alignment vertical="center" wrapText="1"/>
    </xf>
    <xf numFmtId="49" fontId="28"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7" fillId="0" borderId="0" xfId="0" applyNumberFormat="1" applyFont="1" applyFill="1" applyAlignment="1">
      <alignment horizontal="center" vertical="center"/>
    </xf>
    <xf numFmtId="0" fontId="0" fillId="0" borderId="0" xfId="0" applyFill="1" applyAlignment="1">
      <alignment vertical="center"/>
    </xf>
    <xf numFmtId="49" fontId="16"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right" vertical="center" wrapText="1"/>
    </xf>
    <xf numFmtId="0" fontId="33" fillId="0" borderId="0" xfId="0" applyFont="1" applyFill="1" applyAlignment="1">
      <alignment horizontal="right" vertical="center"/>
    </xf>
    <xf numFmtId="49" fontId="32"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8" fillId="0" borderId="6" xfId="0" applyNumberFormat="1" applyFont="1" applyBorder="1" applyAlignment="1">
      <alignment horizontal="center" vertical="center" wrapText="1"/>
    </xf>
    <xf numFmtId="38" fontId="10" fillId="0" borderId="7" xfId="1" applyFont="1" applyFill="1" applyBorder="1" applyAlignment="1">
      <alignment horizontal="left" vertical="top" wrapText="1"/>
    </xf>
    <xf numFmtId="38" fontId="10" fillId="0" borderId="5" xfId="1" applyFont="1" applyFill="1" applyBorder="1" applyAlignment="1">
      <alignment horizontal="left" vertical="top" wrapText="1"/>
    </xf>
    <xf numFmtId="49" fontId="28" fillId="0" borderId="4" xfId="0" applyNumberFormat="1" applyFont="1" applyBorder="1" applyAlignment="1">
      <alignment vertical="center" wrapText="1"/>
    </xf>
    <xf numFmtId="38" fontId="10" fillId="0" borderId="0" xfId="1" applyFont="1" applyFill="1" applyBorder="1" applyAlignment="1">
      <alignment horizontal="left" vertical="top"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4" fillId="0" borderId="17" xfId="1" applyFont="1" applyBorder="1" applyAlignment="1">
      <alignment vertical="center"/>
    </xf>
    <xf numFmtId="38" fontId="4" fillId="0" borderId="17" xfId="1" applyFont="1" applyFill="1" applyBorder="1" applyAlignment="1">
      <alignment vertical="center" wrapText="1"/>
    </xf>
    <xf numFmtId="38" fontId="4" fillId="0" borderId="0" xfId="1" applyFont="1" applyAlignment="1"/>
    <xf numFmtId="49" fontId="28"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9" fontId="3" fillId="0" borderId="0" xfId="0" applyNumberFormat="1" applyFont="1" applyAlignment="1">
      <alignment horizontal="right" vertical="center"/>
    </xf>
    <xf numFmtId="0" fontId="3" fillId="0" borderId="0" xfId="0" applyFont="1">
      <alignment vertical="center"/>
    </xf>
    <xf numFmtId="0" fontId="16" fillId="0" borderId="0" xfId="0" applyFont="1" applyAlignment="1">
      <alignment horizontal="right" vertical="center"/>
    </xf>
    <xf numFmtId="49" fontId="4" fillId="0" borderId="0" xfId="0" applyNumberFormat="1" applyFont="1" applyAlignment="1">
      <alignment horizontal="right" vertical="center" wrapText="1"/>
    </xf>
    <xf numFmtId="0" fontId="0" fillId="4" borderId="13" xfId="0" applyFill="1" applyBorder="1" applyAlignment="1" applyProtection="1">
      <alignment horizontal="center" vertical="center"/>
      <protection locked="0"/>
    </xf>
    <xf numFmtId="0" fontId="4" fillId="0" borderId="7" xfId="0" applyFont="1" applyBorder="1" applyAlignment="1">
      <alignment horizontal="center" vertical="center"/>
    </xf>
    <xf numFmtId="0" fontId="8" fillId="0" borderId="7" xfId="0" applyFont="1" applyBorder="1" applyAlignment="1">
      <alignment horizontal="center" vertical="center"/>
    </xf>
    <xf numFmtId="49" fontId="4" fillId="0" borderId="0" xfId="0" applyNumberFormat="1" applyFont="1" applyAlignment="1">
      <alignment horizontal="center" vertical="center" wrapText="1"/>
    </xf>
    <xf numFmtId="0" fontId="8" fillId="0" borderId="0" xfId="0" applyFont="1" applyAlignment="1">
      <alignment horizontal="center" vertical="center"/>
    </xf>
    <xf numFmtId="0" fontId="4" fillId="0" borderId="5" xfId="0" applyFont="1" applyBorder="1" applyAlignment="1">
      <alignment horizontal="center" vertical="center"/>
    </xf>
    <xf numFmtId="0" fontId="8" fillId="0" borderId="5" xfId="0" applyFont="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0" xfId="0" applyFont="1" applyAlignment="1">
      <alignment vertical="center" shrinkToFit="1"/>
    </xf>
    <xf numFmtId="49" fontId="4" fillId="0" borderId="3" xfId="0" applyNumberFormat="1" applyFont="1" applyFill="1" applyBorder="1" applyAlignment="1">
      <alignment horizontal="center" vertical="center" wrapText="1"/>
    </xf>
    <xf numFmtId="0" fontId="19" fillId="8" borderId="0" xfId="2" applyFill="1"/>
    <xf numFmtId="0" fontId="19" fillId="0" borderId="0" xfId="2" applyAlignment="1">
      <alignment horizontal="right"/>
    </xf>
    <xf numFmtId="0" fontId="2" fillId="6" borderId="19" xfId="2" applyFont="1" applyFill="1" applyBorder="1" applyAlignment="1">
      <alignment vertical="center" wrapText="1"/>
    </xf>
    <xf numFmtId="38" fontId="4" fillId="0" borderId="21" xfId="1" applyFont="1" applyBorder="1" applyAlignment="1">
      <alignment vertical="center"/>
    </xf>
    <xf numFmtId="0" fontId="19" fillId="0" borderId="0" xfId="2" applyAlignment="1">
      <alignment horizontal="center"/>
    </xf>
    <xf numFmtId="0" fontId="3" fillId="3" borderId="0" xfId="0" applyFont="1" applyFill="1">
      <alignment vertical="center"/>
    </xf>
    <xf numFmtId="0" fontId="3" fillId="3" borderId="0" xfId="0" applyFont="1" applyFill="1" applyAlignment="1">
      <alignment vertical="center"/>
    </xf>
    <xf numFmtId="0" fontId="3" fillId="0" borderId="0" xfId="0" applyFont="1" applyAlignment="1">
      <alignment vertical="center"/>
    </xf>
    <xf numFmtId="0" fontId="3" fillId="3"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0" fontId="4" fillId="0" borderId="0" xfId="0" applyFont="1" applyFill="1" applyBorder="1" applyAlignment="1">
      <alignment horizontal="left" vertical="center"/>
    </xf>
    <xf numFmtId="49" fontId="4" fillId="0" borderId="0" xfId="0" applyNumberFormat="1"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lignment vertical="center"/>
    </xf>
    <xf numFmtId="0" fontId="3" fillId="3" borderId="0" xfId="0" applyFont="1" applyFill="1" applyAlignment="1">
      <alignment vertical="center" shrinkToFit="1"/>
    </xf>
    <xf numFmtId="0" fontId="4" fillId="3" borderId="0" xfId="0" applyFont="1" applyFill="1" applyAlignment="1">
      <alignment vertical="center" shrinkToFi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49" fontId="34" fillId="0" borderId="2" xfId="0" applyNumberFormat="1" applyFont="1" applyBorder="1" applyAlignment="1">
      <alignment vertical="center" wrapText="1"/>
    </xf>
    <xf numFmtId="49" fontId="34" fillId="0" borderId="3" xfId="0" applyNumberFormat="1" applyFont="1" applyBorder="1" applyAlignment="1">
      <alignment vertical="center" wrapText="1"/>
    </xf>
    <xf numFmtId="178" fontId="21" fillId="0" borderId="10" xfId="0" applyNumberFormat="1" applyFont="1" applyBorder="1" applyAlignment="1">
      <alignment horizontal="center" vertical="center" wrapText="1"/>
    </xf>
    <xf numFmtId="178" fontId="21" fillId="0" borderId="11" xfId="0" applyNumberFormat="1" applyFont="1" applyBorder="1" applyAlignment="1">
      <alignment horizontal="center" vertical="center" wrapText="1"/>
    </xf>
    <xf numFmtId="178" fontId="21" fillId="0" borderId="12" xfId="0" applyNumberFormat="1" applyFont="1" applyBorder="1" applyAlignment="1">
      <alignment horizontal="center" vertical="center" wrapText="1"/>
    </xf>
    <xf numFmtId="178" fontId="21" fillId="0" borderId="6" xfId="0" applyNumberFormat="1" applyFont="1" applyBorder="1" applyAlignment="1">
      <alignment horizontal="center" vertical="center" wrapText="1"/>
    </xf>
    <xf numFmtId="49" fontId="34" fillId="4" borderId="10" xfId="0" applyNumberFormat="1" applyFont="1" applyFill="1" applyBorder="1" applyAlignment="1" applyProtection="1">
      <alignment horizontal="left" vertical="top" wrapText="1"/>
      <protection locked="0"/>
    </xf>
    <xf numFmtId="49" fontId="36" fillId="4" borderId="7" xfId="0" applyNumberFormat="1" applyFont="1" applyFill="1" applyBorder="1" applyAlignment="1" applyProtection="1">
      <alignment horizontal="left" vertical="top" wrapText="1"/>
      <protection locked="0"/>
    </xf>
    <xf numFmtId="49" fontId="36" fillId="4" borderId="11" xfId="0" applyNumberFormat="1" applyFont="1" applyFill="1" applyBorder="1" applyAlignment="1" applyProtection="1">
      <alignment horizontal="left" vertical="top" wrapText="1"/>
      <protection locked="0"/>
    </xf>
    <xf numFmtId="49" fontId="36" fillId="4" borderId="12" xfId="0" applyNumberFormat="1" applyFont="1" applyFill="1" applyBorder="1" applyAlignment="1" applyProtection="1">
      <alignment horizontal="left" vertical="top" wrapText="1"/>
      <protection locked="0"/>
    </xf>
    <xf numFmtId="49" fontId="36" fillId="4" borderId="5" xfId="0" applyNumberFormat="1" applyFont="1" applyFill="1" applyBorder="1" applyAlignment="1" applyProtection="1">
      <alignment horizontal="left" vertical="top" wrapText="1"/>
      <protection locked="0"/>
    </xf>
    <xf numFmtId="49" fontId="36" fillId="4" borderId="6" xfId="0" applyNumberFormat="1" applyFont="1" applyFill="1" applyBorder="1" applyAlignment="1" applyProtection="1">
      <alignment horizontal="left" vertical="top" wrapText="1"/>
      <protection locked="0"/>
    </xf>
    <xf numFmtId="0" fontId="8" fillId="0" borderId="0" xfId="0" applyFont="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7" fillId="0" borderId="2" xfId="0" applyNumberFormat="1" applyFont="1" applyBorder="1" applyAlignment="1">
      <alignment horizontal="left" vertical="center" wrapText="1" shrinkToFit="1"/>
    </xf>
    <xf numFmtId="49" fontId="47" fillId="0" borderId="3" xfId="0" applyNumberFormat="1" applyFont="1" applyBorder="1" applyAlignment="1">
      <alignment horizontal="left" vertical="center" wrapText="1" shrinkToFit="1"/>
    </xf>
    <xf numFmtId="49" fontId="47" fillId="0" borderId="4" xfId="0" applyNumberFormat="1" applyFont="1" applyBorder="1" applyAlignment="1">
      <alignment horizontal="left" vertical="center" wrapText="1" shrinkToFi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178" fontId="27" fillId="0" borderId="8" xfId="0" applyNumberFormat="1" applyFont="1" applyBorder="1" applyAlignment="1">
      <alignment horizontal="center" vertical="center"/>
    </xf>
    <xf numFmtId="178" fontId="27" fillId="0" borderId="9" xfId="0" applyNumberFormat="1" applyFont="1" applyBorder="1" applyAlignment="1">
      <alignment horizontal="center" vertical="center"/>
    </xf>
    <xf numFmtId="38" fontId="4" fillId="4" borderId="2" xfId="1" applyFont="1" applyFill="1" applyBorder="1" applyAlignment="1" applyProtection="1">
      <alignment vertical="center" wrapText="1"/>
      <protection locked="0"/>
    </xf>
    <xf numFmtId="38" fontId="4" fillId="4" borderId="3" xfId="1" applyFont="1" applyFill="1" applyBorder="1" applyAlignment="1" applyProtection="1">
      <alignment vertical="center" wrapText="1"/>
      <protection locked="0"/>
    </xf>
    <xf numFmtId="38" fontId="28" fillId="4" borderId="2" xfId="1" applyFont="1" applyFill="1" applyBorder="1" applyAlignment="1" applyProtection="1">
      <alignment vertical="center" wrapText="1"/>
      <protection locked="0"/>
    </xf>
    <xf numFmtId="38" fontId="28" fillId="4" borderId="3" xfId="1" applyFont="1" applyFill="1" applyBorder="1" applyAlignment="1" applyProtection="1">
      <alignment vertical="center" wrapText="1"/>
      <protection locked="0"/>
    </xf>
    <xf numFmtId="178" fontId="27" fillId="0" borderId="10" xfId="0" applyNumberFormat="1" applyFont="1" applyBorder="1" applyAlignment="1">
      <alignment horizontal="center" vertical="center"/>
    </xf>
    <xf numFmtId="178" fontId="27" fillId="0" borderId="11" xfId="0" applyNumberFormat="1" applyFont="1" applyBorder="1" applyAlignment="1">
      <alignment horizontal="center" vertical="center"/>
    </xf>
    <xf numFmtId="178" fontId="27" fillId="0" borderId="12" xfId="0" applyNumberFormat="1" applyFont="1" applyBorder="1" applyAlignment="1">
      <alignment horizontal="center" vertical="center"/>
    </xf>
    <xf numFmtId="178" fontId="27" fillId="0" borderId="6" xfId="0" applyNumberFormat="1" applyFont="1" applyBorder="1" applyAlignment="1">
      <alignment horizontal="center" vertical="center"/>
    </xf>
    <xf numFmtId="0" fontId="18" fillId="5" borderId="0" xfId="0" applyFont="1" applyFill="1" applyAlignment="1">
      <alignment horizontal="left" vertical="center"/>
    </xf>
    <xf numFmtId="0" fontId="15" fillId="0" borderId="0" xfId="0" applyFont="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4" fillId="0" borderId="2"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4" xfId="0" applyNumberFormat="1" applyFont="1" applyBorder="1" applyAlignment="1">
      <alignment horizontal="left" vertical="center" wrapText="1" shrinkToFit="1"/>
    </xf>
    <xf numFmtId="38" fontId="4" fillId="0" borderId="2" xfId="1" applyFont="1" applyFill="1" applyBorder="1" applyAlignment="1">
      <alignment vertical="center" wrapText="1"/>
    </xf>
    <xf numFmtId="38" fontId="4" fillId="0" borderId="3" xfId="1" applyFont="1" applyFill="1" applyBorder="1" applyAlignment="1">
      <alignment vertical="center" wrapText="1"/>
    </xf>
    <xf numFmtId="0" fontId="42" fillId="7" borderId="0" xfId="0" applyFont="1" applyFill="1" applyAlignment="1">
      <alignment horizontal="left" vertical="center" wrapText="1"/>
    </xf>
    <xf numFmtId="0" fontId="35" fillId="7" borderId="0" xfId="0" applyFont="1" applyFill="1" applyAlignment="1">
      <alignment horizontal="left"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36" fillId="4" borderId="2" xfId="0" applyNumberFormat="1" applyFont="1" applyFill="1" applyBorder="1" applyAlignment="1" applyProtection="1">
      <alignment horizontal="left" vertical="center" wrapText="1"/>
      <protection locked="0"/>
    </xf>
    <xf numFmtId="49" fontId="34" fillId="4" borderId="3" xfId="0" applyNumberFormat="1" applyFont="1" applyFill="1" applyBorder="1" applyAlignment="1" applyProtection="1">
      <alignment horizontal="left" vertical="center" wrapText="1"/>
      <protection locked="0"/>
    </xf>
    <xf numFmtId="49" fontId="34" fillId="4" borderId="4" xfId="0" applyNumberFormat="1" applyFont="1" applyFill="1" applyBorder="1" applyAlignment="1" applyProtection="1">
      <alignment horizontal="left" vertical="center" wrapText="1"/>
      <protection locked="0"/>
    </xf>
    <xf numFmtId="178" fontId="21" fillId="0" borderId="8" xfId="0" applyNumberFormat="1" applyFont="1" applyBorder="1" applyAlignment="1">
      <alignment horizontal="center" vertical="center"/>
    </xf>
    <xf numFmtId="178" fontId="21" fillId="0" borderId="9" xfId="0" applyNumberFormat="1" applyFont="1" applyBorder="1" applyAlignment="1">
      <alignment horizontal="center" vertical="center"/>
    </xf>
    <xf numFmtId="49" fontId="34" fillId="0" borderId="2" xfId="0" applyNumberFormat="1" applyFont="1" applyBorder="1" applyAlignment="1">
      <alignment horizontal="left" vertical="center" wrapText="1"/>
    </xf>
    <xf numFmtId="49" fontId="34" fillId="0" borderId="3" xfId="0" applyNumberFormat="1" applyFont="1" applyBorder="1" applyAlignment="1">
      <alignment horizontal="left" vertical="center" wrapText="1"/>
    </xf>
    <xf numFmtId="38" fontId="4" fillId="4" borderId="2" xfId="1" applyFont="1" applyFill="1" applyBorder="1" applyAlignment="1" applyProtection="1">
      <alignment horizontal="center" vertical="center" wrapText="1"/>
      <protection locked="0"/>
    </xf>
    <xf numFmtId="38" fontId="4" fillId="4" borderId="3" xfId="1" applyFont="1" applyFill="1" applyBorder="1" applyAlignment="1" applyProtection="1">
      <alignment horizontal="center" vertical="center" wrapText="1"/>
      <protection locked="0"/>
    </xf>
    <xf numFmtId="38" fontId="4" fillId="4" borderId="4" xfId="1" applyFont="1" applyFill="1" applyBorder="1" applyAlignment="1" applyProtection="1">
      <alignment horizontal="center" vertical="center" wrapText="1"/>
      <protection locked="0"/>
    </xf>
    <xf numFmtId="49" fontId="34" fillId="0" borderId="4" xfId="0" applyNumberFormat="1" applyFont="1" applyBorder="1" applyAlignment="1">
      <alignment horizontal="left"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0" fontId="47" fillId="2" borderId="2" xfId="0" applyFont="1" applyFill="1" applyBorder="1" applyAlignment="1">
      <alignment horizontal="center" vertical="center" shrinkToFit="1"/>
    </xf>
    <xf numFmtId="0" fontId="47" fillId="2" borderId="3" xfId="0" applyFont="1" applyFill="1" applyBorder="1" applyAlignment="1">
      <alignment horizontal="center" vertical="center" shrinkToFit="1"/>
    </xf>
    <xf numFmtId="0" fontId="47"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4" fillId="4" borderId="2" xfId="0" applyNumberFormat="1" applyFont="1" applyFill="1" applyBorder="1" applyAlignment="1" applyProtection="1">
      <alignment horizontal="left" vertical="center" wrapText="1" shrinkToFit="1"/>
      <protection locked="0"/>
    </xf>
    <xf numFmtId="49" fontId="4" fillId="4" borderId="3" xfId="0" applyNumberFormat="1" applyFont="1" applyFill="1" applyBorder="1" applyAlignment="1" applyProtection="1">
      <alignment horizontal="left" vertical="center" wrapText="1" shrinkToFit="1"/>
      <protection locked="0"/>
    </xf>
    <xf numFmtId="49" fontId="4" fillId="4" borderId="4" xfId="0" applyNumberFormat="1" applyFont="1" applyFill="1" applyBorder="1" applyAlignment="1" applyProtection="1">
      <alignment horizontal="left" vertical="center" wrapText="1" shrinkToFit="1"/>
      <protection locked="0"/>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49" fontId="4" fillId="0" borderId="11" xfId="0" applyNumberFormat="1" applyFont="1" applyBorder="1" applyAlignment="1">
      <alignment horizontal="center" vertical="center" wrapText="1"/>
    </xf>
    <xf numFmtId="38" fontId="4" fillId="4" borderId="2" xfId="1" applyFont="1" applyFill="1" applyBorder="1" applyAlignment="1" applyProtection="1">
      <alignment vertical="center"/>
      <protection locked="0"/>
    </xf>
    <xf numFmtId="38" fontId="4" fillId="4" borderId="3" xfId="1" applyFont="1" applyFill="1" applyBorder="1" applyAlignment="1" applyProtection="1">
      <alignment vertical="center"/>
      <protection locked="0"/>
    </xf>
    <xf numFmtId="49" fontId="5" fillId="0" borderId="2"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shrinkToFit="1"/>
    </xf>
    <xf numFmtId="49" fontId="5" fillId="0" borderId="4" xfId="0" applyNumberFormat="1" applyFont="1" applyFill="1" applyBorder="1" applyAlignment="1">
      <alignment horizontal="left" vertical="center" shrinkToFit="1"/>
    </xf>
    <xf numFmtId="178" fontId="0" fillId="0" borderId="13" xfId="0" applyNumberFormat="1" applyBorder="1" applyAlignment="1">
      <alignment horizontal="center" vertical="center"/>
    </xf>
    <xf numFmtId="178" fontId="0" fillId="0" borderId="14" xfId="0" applyNumberFormat="1" applyBorder="1" applyAlignment="1">
      <alignment horizontal="center" vertical="center"/>
    </xf>
    <xf numFmtId="49" fontId="4" fillId="0" borderId="10"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178" fontId="27" fillId="0" borderId="2" xfId="0" applyNumberFormat="1" applyFont="1" applyBorder="1" applyAlignment="1">
      <alignment horizontal="center" vertical="center"/>
    </xf>
    <xf numFmtId="178" fontId="27" fillId="0" borderId="4" xfId="0" applyNumberFormat="1" applyFont="1" applyBorder="1" applyAlignment="1">
      <alignment horizontal="center" vertical="center"/>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58" fillId="7" borderId="0" xfId="0" applyFont="1" applyFill="1" applyAlignment="1">
      <alignment horizontal="left" vertical="center" wrapText="1"/>
    </xf>
    <xf numFmtId="49" fontId="15" fillId="0" borderId="0" xfId="0" applyNumberFormat="1"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47" fillId="2" borderId="12"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6" xfId="0" applyFont="1" applyFill="1" applyBorder="1" applyAlignment="1">
      <alignment horizontal="center" vertical="center"/>
    </xf>
    <xf numFmtId="38" fontId="4" fillId="4" borderId="10" xfId="1" applyFont="1" applyFill="1" applyBorder="1" applyAlignment="1" applyProtection="1">
      <alignment vertical="center"/>
      <protection locked="0"/>
    </xf>
    <xf numFmtId="38" fontId="4" fillId="4" borderId="7" xfId="1" applyFont="1" applyFill="1" applyBorder="1" applyAlignment="1" applyProtection="1">
      <alignment vertical="center"/>
      <protection locked="0"/>
    </xf>
    <xf numFmtId="38" fontId="4" fillId="4" borderId="12" xfId="1" applyFont="1" applyFill="1" applyBorder="1" applyAlignment="1" applyProtection="1">
      <alignment vertical="center"/>
      <protection locked="0"/>
    </xf>
    <xf numFmtId="38" fontId="4" fillId="4" borderId="5" xfId="1" applyFont="1" applyFill="1" applyBorder="1" applyAlignment="1" applyProtection="1">
      <alignment vertical="center"/>
      <protection locked="0"/>
    </xf>
    <xf numFmtId="38" fontId="4" fillId="4" borderId="10" xfId="1" applyFont="1" applyFill="1" applyBorder="1" applyAlignment="1" applyProtection="1">
      <alignment vertical="center" wrapText="1"/>
      <protection locked="0"/>
    </xf>
    <xf numFmtId="38" fontId="4" fillId="4" borderId="7" xfId="1" applyFont="1" applyFill="1" applyBorder="1" applyAlignment="1" applyProtection="1">
      <alignment vertical="center" wrapText="1"/>
      <protection locked="0"/>
    </xf>
    <xf numFmtId="38" fontId="4" fillId="4" borderId="12" xfId="1" applyFont="1" applyFill="1" applyBorder="1" applyAlignment="1" applyProtection="1">
      <alignment vertical="center" wrapText="1"/>
      <protection locked="0"/>
    </xf>
    <xf numFmtId="38" fontId="4" fillId="4" borderId="5" xfId="1" applyFont="1" applyFill="1" applyBorder="1" applyAlignment="1" applyProtection="1">
      <alignment vertical="center" wrapText="1"/>
      <protection locked="0"/>
    </xf>
    <xf numFmtId="38" fontId="5" fillId="0" borderId="10" xfId="1" applyNumberFormat="1" applyFont="1" applyFill="1" applyBorder="1" applyAlignment="1">
      <alignment horizontal="right" vertical="center" wrapText="1"/>
    </xf>
    <xf numFmtId="38" fontId="5" fillId="0" borderId="7" xfId="1" applyNumberFormat="1" applyFont="1" applyFill="1" applyBorder="1" applyAlignment="1">
      <alignment horizontal="right" vertical="center" wrapText="1"/>
    </xf>
    <xf numFmtId="38" fontId="5" fillId="0" borderId="12" xfId="1" applyNumberFormat="1" applyFont="1" applyFill="1" applyBorder="1" applyAlignment="1">
      <alignment horizontal="right" vertical="center" wrapText="1"/>
    </xf>
    <xf numFmtId="38" fontId="5" fillId="0" borderId="5" xfId="1" applyNumberFormat="1" applyFont="1" applyFill="1" applyBorder="1" applyAlignment="1">
      <alignment horizontal="right" vertical="center" wrapText="1"/>
    </xf>
    <xf numFmtId="0" fontId="4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178" fontId="21" fillId="0" borderId="2" xfId="0" applyNumberFormat="1" applyFont="1" applyBorder="1" applyAlignment="1">
      <alignment horizontal="center" vertical="center"/>
    </xf>
    <xf numFmtId="178" fontId="21" fillId="0" borderId="4" xfId="0" applyNumberFormat="1" applyFont="1" applyBorder="1" applyAlignment="1">
      <alignment horizontal="center" vertical="center"/>
    </xf>
    <xf numFmtId="49" fontId="26" fillId="0" borderId="0" xfId="0" applyNumberFormat="1" applyFont="1" applyAlignment="1">
      <alignment horizontal="left" vertical="center" wrapText="1"/>
    </xf>
    <xf numFmtId="0" fontId="15" fillId="0" borderId="0"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5" fillId="0" borderId="5" xfId="0" applyNumberFormat="1" applyFont="1" applyBorder="1" applyAlignment="1">
      <alignment horizontal="left"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center" vertical="center" wrapText="1"/>
    </xf>
    <xf numFmtId="178" fontId="21" fillId="0" borderId="10" xfId="0" applyNumberFormat="1" applyFont="1" applyBorder="1" applyAlignment="1">
      <alignment horizontal="center" vertical="center"/>
    </xf>
    <xf numFmtId="178" fontId="21" fillId="0" borderId="11" xfId="0" applyNumberFormat="1" applyFont="1" applyBorder="1" applyAlignment="1">
      <alignment horizontal="center" vertical="center"/>
    </xf>
    <xf numFmtId="178" fontId="21" fillId="0" borderId="12" xfId="0" applyNumberFormat="1" applyFont="1" applyBorder="1" applyAlignment="1">
      <alignment horizontal="center" vertical="center"/>
    </xf>
    <xf numFmtId="178" fontId="21" fillId="0" borderId="6" xfId="0" applyNumberFormat="1" applyFont="1" applyBorder="1" applyAlignment="1">
      <alignment horizontal="center" vertical="center"/>
    </xf>
    <xf numFmtId="178" fontId="0" fillId="0" borderId="10" xfId="0" applyNumberFormat="1" applyBorder="1" applyAlignment="1">
      <alignment horizontal="center" vertical="center" wrapText="1"/>
    </xf>
    <xf numFmtId="178" fontId="0" fillId="0" borderId="0" xfId="0" applyNumberFormat="1" applyAlignment="1">
      <alignment horizontal="center" vertical="center"/>
    </xf>
    <xf numFmtId="178" fontId="0" fillId="0" borderId="5" xfId="0" applyNumberFormat="1" applyBorder="1" applyAlignment="1">
      <alignment horizontal="center" vertical="center"/>
    </xf>
    <xf numFmtId="49" fontId="28" fillId="0" borderId="2" xfId="0" applyNumberFormat="1" applyFont="1" applyBorder="1" applyAlignment="1">
      <alignment horizontal="left" vertical="center" wrapText="1" shrinkToFit="1"/>
    </xf>
    <xf numFmtId="49" fontId="28" fillId="0" borderId="3" xfId="0" applyNumberFormat="1" applyFont="1" applyBorder="1" applyAlignment="1">
      <alignment horizontal="left" vertical="center" wrapText="1" shrinkToFit="1"/>
    </xf>
    <xf numFmtId="49" fontId="28" fillId="0" borderId="4" xfId="0" applyNumberFormat="1" applyFont="1" applyBorder="1" applyAlignment="1">
      <alignment horizontal="left" vertical="center" wrapText="1" shrinkToFit="1"/>
    </xf>
    <xf numFmtId="49" fontId="4" fillId="0" borderId="7" xfId="0" applyNumberFormat="1" applyFont="1" applyBorder="1" applyAlignment="1">
      <alignment horizontal="center" vertical="center" wrapText="1"/>
    </xf>
    <xf numFmtId="49" fontId="7" fillId="7"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5" fillId="3" borderId="0" xfId="0" applyNumberFormat="1" applyFont="1" applyFill="1" applyBorder="1" applyAlignment="1">
      <alignment horizontal="center" vertical="center" shrinkToFit="1"/>
    </xf>
    <xf numFmtId="49" fontId="5" fillId="3" borderId="1" xfId="0" applyNumberFormat="1" applyFont="1" applyFill="1" applyBorder="1" applyAlignment="1">
      <alignment horizontal="center" vertical="center" shrinkToFit="1"/>
    </xf>
    <xf numFmtId="0" fontId="45" fillId="0" borderId="5" xfId="0"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4" borderId="1" xfId="0" applyNumberFormat="1" applyFont="1" applyFill="1" applyBorder="1" applyAlignment="1" applyProtection="1">
      <alignment vertical="center" wrapText="1"/>
      <protection locked="0"/>
    </xf>
    <xf numFmtId="49" fontId="4" fillId="3" borderId="0"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0" borderId="0" xfId="0" applyFont="1" applyAlignment="1">
      <alignment vertical="center" wrapText="1"/>
    </xf>
    <xf numFmtId="0" fontId="47" fillId="0" borderId="0" xfId="0" applyFont="1" applyAlignment="1">
      <alignment horizontal="left" vertical="center" wrapText="1" shrinkToFi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10" fillId="0" borderId="11" xfId="0" applyFont="1" applyFill="1" applyBorder="1" applyAlignment="1">
      <alignment horizontal="left" vertical="center" shrinkToFit="1"/>
    </xf>
    <xf numFmtId="49" fontId="47" fillId="0" borderId="3" xfId="0" applyNumberFormat="1" applyFont="1" applyBorder="1" applyAlignment="1">
      <alignment horizontal="left" vertical="center" wrapText="1"/>
    </xf>
    <xf numFmtId="49" fontId="47" fillId="0" borderId="4" xfId="0" applyNumberFormat="1" applyFont="1" applyBorder="1" applyAlignment="1">
      <alignment horizontal="left" vertical="center" wrapText="1"/>
    </xf>
    <xf numFmtId="0" fontId="55" fillId="0" borderId="0" xfId="0" applyFont="1" applyFill="1" applyAlignment="1">
      <alignment horizontal="left" vertical="center" wrapText="1"/>
    </xf>
    <xf numFmtId="0" fontId="23" fillId="5" borderId="0" xfId="0" applyFont="1" applyFill="1" applyAlignment="1">
      <alignment horizontal="left" vertical="center"/>
    </xf>
    <xf numFmtId="49" fontId="47" fillId="0" borderId="10" xfId="0" applyNumberFormat="1" applyFont="1" applyBorder="1" applyAlignment="1">
      <alignment horizontal="left" vertical="center" wrapText="1" shrinkToFit="1"/>
    </xf>
    <xf numFmtId="49" fontId="47" fillId="0" borderId="7" xfId="0" applyNumberFormat="1" applyFont="1" applyBorder="1" applyAlignment="1">
      <alignment horizontal="left" vertical="center" wrapText="1" shrinkToFit="1"/>
    </xf>
    <xf numFmtId="49" fontId="47" fillId="0" borderId="11" xfId="0" applyNumberFormat="1" applyFont="1" applyBorder="1" applyAlignment="1">
      <alignment horizontal="left" vertical="center" wrapText="1" shrinkToFit="1"/>
    </xf>
    <xf numFmtId="49" fontId="47" fillId="0" borderId="12" xfId="0" applyNumberFormat="1" applyFont="1" applyBorder="1" applyAlignment="1">
      <alignment horizontal="left" vertical="center" wrapText="1" shrinkToFit="1"/>
    </xf>
    <xf numFmtId="49" fontId="47" fillId="0" borderId="5" xfId="0" applyNumberFormat="1" applyFont="1" applyBorder="1" applyAlignment="1">
      <alignment horizontal="left" vertical="center" wrapText="1" shrinkToFit="1"/>
    </xf>
    <xf numFmtId="49" fontId="47" fillId="0" borderId="6" xfId="0" applyNumberFormat="1" applyFont="1" applyBorder="1" applyAlignment="1">
      <alignment horizontal="left" vertical="center" wrapText="1" shrinkToFit="1"/>
    </xf>
    <xf numFmtId="49" fontId="47" fillId="0" borderId="2" xfId="0" applyNumberFormat="1" applyFont="1" applyBorder="1" applyAlignment="1">
      <alignment horizontal="left" vertical="center" wrapText="1"/>
    </xf>
    <xf numFmtId="0" fontId="50" fillId="0" borderId="0" xfId="0" applyFont="1" applyAlignment="1">
      <alignment horizontal="left" vertical="center" wrapText="1"/>
    </xf>
    <xf numFmtId="38" fontId="50" fillId="4" borderId="0" xfId="1" applyFont="1" applyFill="1" applyAlignment="1" applyProtection="1">
      <alignment vertical="center" shrinkToFit="1"/>
      <protection locked="0"/>
    </xf>
    <xf numFmtId="0" fontId="54" fillId="0" borderId="0" xfId="0" applyFont="1" applyBorder="1" applyAlignment="1">
      <alignment vertical="center" wrapTex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0" xfId="0" applyFont="1" applyAlignment="1">
      <alignment horizontal="left" vertical="center" shrinkToFit="1"/>
    </xf>
    <xf numFmtId="0" fontId="38" fillId="7" borderId="0" xfId="0" applyFont="1" applyFill="1" applyAlignment="1">
      <alignment horizontal="left" vertical="center" wrapText="1"/>
    </xf>
    <xf numFmtId="0" fontId="40" fillId="7" borderId="0" xfId="0" applyFont="1" applyFill="1" applyAlignment="1">
      <alignment horizontal="left"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39" fillId="4" borderId="2" xfId="0" applyNumberFormat="1" applyFont="1" applyFill="1" applyBorder="1" applyAlignment="1" applyProtection="1">
      <alignment vertical="center" wrapText="1"/>
      <protection locked="0"/>
    </xf>
    <xf numFmtId="49" fontId="36" fillId="4" borderId="3" xfId="0" applyNumberFormat="1" applyFont="1" applyFill="1" applyBorder="1" applyAlignment="1" applyProtection="1">
      <alignment vertical="center" wrapText="1"/>
      <protection locked="0"/>
    </xf>
    <xf numFmtId="49" fontId="36" fillId="4" borderId="4" xfId="0" applyNumberFormat="1" applyFont="1" applyFill="1" applyBorder="1" applyAlignment="1" applyProtection="1">
      <alignment vertical="center" wrapText="1"/>
      <protection locked="0"/>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Fill="1" applyAlignment="1">
      <alignment horizontal="left" vertical="center" wrapText="1"/>
    </xf>
    <xf numFmtId="0" fontId="53" fillId="0" borderId="0" xfId="0" applyFont="1" applyAlignment="1">
      <alignment horizontal="left" vertical="center" wrapText="1"/>
    </xf>
    <xf numFmtId="0" fontId="47" fillId="0" borderId="0" xfId="0" applyFont="1" applyAlignment="1">
      <alignment horizontal="left" vertical="center" wrapText="1"/>
    </xf>
    <xf numFmtId="0" fontId="4" fillId="0" borderId="0" xfId="0" applyFont="1" applyAlignment="1">
      <alignment vertical="center" shrinkToFit="1"/>
    </xf>
    <xf numFmtId="38" fontId="5" fillId="0" borderId="12" xfId="1" applyFont="1" applyFill="1" applyBorder="1" applyAlignment="1">
      <alignment vertical="center" wrapText="1"/>
    </xf>
    <xf numFmtId="38" fontId="5" fillId="0" borderId="5" xfId="1" applyFont="1" applyFill="1" applyBorder="1" applyAlignment="1">
      <alignment vertical="center" wrapText="1"/>
    </xf>
    <xf numFmtId="176" fontId="21" fillId="0" borderId="21" xfId="2" applyNumberFormat="1" applyFont="1" applyBorder="1" applyAlignment="1">
      <alignment horizontal="left" vertical="top" wrapText="1"/>
    </xf>
    <xf numFmtId="176" fontId="21" fillId="0" borderId="15" xfId="2" applyNumberFormat="1" applyFont="1" applyBorder="1" applyAlignment="1">
      <alignment horizontal="left" vertical="top" wrapText="1"/>
    </xf>
    <xf numFmtId="176" fontId="21"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0" fontId="2" fillId="0" borderId="17" xfId="2" applyFont="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6" fontId="21" fillId="2" borderId="16" xfId="2" applyNumberFormat="1" applyFont="1" applyFill="1" applyBorder="1" applyAlignment="1">
      <alignment horizontal="center" vertical="center" wrapText="1"/>
    </xf>
    <xf numFmtId="176" fontId="21" fillId="2" borderId="20" xfId="2" applyNumberFormat="1" applyFont="1" applyFill="1" applyBorder="1" applyAlignment="1">
      <alignment horizontal="center" vertical="center" wrapText="1"/>
    </xf>
    <xf numFmtId="177" fontId="21" fillId="2" borderId="16" xfId="3" applyNumberFormat="1" applyFont="1" applyFill="1" applyBorder="1" applyAlignment="1">
      <alignment horizontal="center" vertical="center" wrapText="1"/>
    </xf>
    <xf numFmtId="177" fontId="21" fillId="2" borderId="20" xfId="3" applyNumberFormat="1" applyFont="1" applyFill="1" applyBorder="1" applyAlignment="1">
      <alignment horizontal="center" vertical="center" wrapText="1"/>
    </xf>
    <xf numFmtId="176" fontId="21" fillId="2" borderId="17" xfId="2" applyNumberFormat="1" applyFont="1" applyFill="1" applyBorder="1" applyAlignment="1">
      <alignment horizontal="center" vertical="center" wrapText="1"/>
    </xf>
    <xf numFmtId="177" fontId="21" fillId="2" borderId="17" xfId="3" applyNumberFormat="1" applyFont="1" applyFill="1" applyBorder="1" applyAlignment="1">
      <alignment horizontal="center" vertical="center" wrapText="1"/>
    </xf>
    <xf numFmtId="177" fontId="21"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909409"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補助金の交付を受けるには別途補助金交付申請を行っていただき、事務局の審査を経て採択される必要があります。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latin typeface="+mn-lt"/>
              <a:ea typeface="+mn-ea"/>
              <a:cs typeface="+mn-cs"/>
            </a:rPr>
            <a:t>〇要望調査時は、</a:t>
          </a:r>
          <a:r>
            <a:rPr lang="ja-JP" altLang="en-US" sz="1400" u="sng">
              <a:solidFill>
                <a:srgbClr val="FF0000"/>
              </a:solidFill>
              <a:effectLst/>
              <a:latin typeface="+mn-lt"/>
              <a:ea typeface="+mn-ea"/>
              <a:cs typeface="+mn-cs"/>
            </a:rPr>
            <a:t>見積書、価格表など要望額の妥当性を示す書類の添付は不要ですが、</a:t>
          </a:r>
          <a:r>
            <a:rPr lang="ja-JP" altLang="en-US" sz="1400" b="1" u="sng">
              <a:solidFill>
                <a:srgbClr val="FF0000"/>
              </a:solidFill>
              <a:effectLst/>
              <a:latin typeface="+mn-lt"/>
              <a:ea typeface="+mn-ea"/>
              <a:cs typeface="+mn-cs"/>
            </a:rPr>
            <a:t>交付申請は書類の提出が必要となります</a:t>
          </a:r>
          <a:r>
            <a:rPr lang="ja-JP" altLang="en-US" sz="1400" u="none">
              <a:solidFill>
                <a:schemeClr val="tx1"/>
              </a:solidFill>
              <a:effectLst/>
              <a:latin typeface="+mn-lt"/>
              <a:ea typeface="+mn-ea"/>
              <a:cs typeface="+mn-cs"/>
            </a:rPr>
            <a:t>ので、申請前にあらかじめご用意ください。</a:t>
          </a:r>
          <a:endParaRPr lang="en-US" altLang="ja-JP" sz="1400"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283"/>
  <sheetViews>
    <sheetView showGridLines="0" tabSelected="1" view="pageBreakPreview" topLeftCell="B1" zoomScale="115" zoomScaleNormal="100" zoomScaleSheetLayoutView="115" workbookViewId="0">
      <selection activeCell="AN2" sqref="AN2"/>
    </sheetView>
  </sheetViews>
  <sheetFormatPr defaultColWidth="3.625" defaultRowHeight="20.100000000000001" customHeight="1"/>
  <cols>
    <col min="1" max="1" width="8.375" style="120" hidden="1" customWidth="1"/>
    <col min="2" max="2" width="3.625" style="1" customWidth="1"/>
    <col min="3" max="4" width="3.625" customWidth="1"/>
    <col min="5" max="8" width="7.5" customWidth="1"/>
    <col min="9" max="9" width="3.625" customWidth="1"/>
    <col min="11" max="11" width="4.5" customWidth="1"/>
    <col min="12" max="12" width="3.625" customWidth="1"/>
    <col min="13" max="13" width="3.875" customWidth="1"/>
    <col min="14" max="14" width="3.625" customWidth="1"/>
    <col min="15" max="15" width="4.5" customWidth="1"/>
    <col min="16" max="16" width="3.625" customWidth="1"/>
    <col min="20" max="20" width="3.375" customWidth="1"/>
    <col min="21" max="21" width="4.5" style="134" customWidth="1"/>
    <col min="22" max="23" width="3.625" style="134" customWidth="1"/>
    <col min="24" max="24" width="2.875" style="134" customWidth="1"/>
    <col min="25" max="25" width="3.625" style="134"/>
    <col min="26" max="26" width="1.5" style="134" customWidth="1"/>
    <col min="27" max="27" width="3.625" style="134" customWidth="1"/>
    <col min="28" max="32" width="3.625" hidden="1" customWidth="1"/>
    <col min="34" max="34" width="9" bestFit="1" customWidth="1"/>
    <col min="35" max="35" width="8.75" bestFit="1" customWidth="1"/>
  </cols>
  <sheetData>
    <row r="1" spans="1:31" ht="45" customHeight="1">
      <c r="B1" s="328" t="s">
        <v>241</v>
      </c>
      <c r="C1" s="328"/>
      <c r="D1" s="328"/>
      <c r="E1" s="328"/>
      <c r="F1" s="328"/>
      <c r="G1" s="328"/>
      <c r="H1" s="328"/>
      <c r="I1" s="328"/>
      <c r="J1" s="328"/>
      <c r="K1" s="328"/>
      <c r="L1" s="328"/>
      <c r="M1" s="328"/>
      <c r="N1" s="328"/>
      <c r="O1" s="328"/>
      <c r="P1" s="328"/>
      <c r="Q1" s="328"/>
      <c r="R1" s="328"/>
      <c r="S1" s="328"/>
      <c r="T1" s="328"/>
      <c r="U1" s="328"/>
      <c r="V1" s="328"/>
      <c r="W1" s="328"/>
      <c r="X1" s="328"/>
      <c r="Y1" s="328"/>
      <c r="Z1" s="328"/>
      <c r="AB1" s="22"/>
      <c r="AD1" s="22" t="s">
        <v>84</v>
      </c>
      <c r="AE1" s="22"/>
    </row>
    <row r="2" spans="1:31" ht="409.5" customHeight="1">
      <c r="B2" s="107"/>
      <c r="C2" s="8"/>
      <c r="D2" s="8"/>
      <c r="E2" s="8"/>
      <c r="F2" s="8"/>
      <c r="G2" s="8"/>
      <c r="H2" s="8"/>
      <c r="I2" s="8"/>
      <c r="J2" s="8"/>
      <c r="K2" s="8"/>
      <c r="L2" s="8"/>
      <c r="M2" s="8"/>
      <c r="N2" s="8"/>
      <c r="O2" s="8"/>
      <c r="P2" s="8"/>
      <c r="Q2" s="8"/>
      <c r="R2" s="8"/>
      <c r="S2" s="8"/>
      <c r="T2" s="8"/>
      <c r="U2" s="8"/>
      <c r="V2" s="8"/>
      <c r="W2" s="8"/>
      <c r="AB2" s="23"/>
      <c r="AD2" t="s">
        <v>36</v>
      </c>
    </row>
    <row r="3" spans="1:31" ht="129" customHeight="1"/>
    <row r="4" spans="1:31" ht="30" customHeight="1">
      <c r="C4" s="329" t="s">
        <v>37</v>
      </c>
      <c r="D4" s="329"/>
      <c r="E4" s="329"/>
      <c r="F4" s="330"/>
      <c r="G4" s="330"/>
      <c r="H4" s="330"/>
      <c r="I4" s="330"/>
      <c r="J4" s="330"/>
      <c r="K4" s="330"/>
      <c r="L4" s="330"/>
      <c r="M4" s="11"/>
      <c r="N4" s="329" t="s">
        <v>0</v>
      </c>
      <c r="O4" s="329"/>
      <c r="P4" s="329"/>
      <c r="Q4" s="330"/>
      <c r="R4" s="330"/>
      <c r="S4" s="330"/>
      <c r="T4" s="330"/>
      <c r="U4" s="330"/>
      <c r="V4" s="330"/>
      <c r="W4" s="330"/>
      <c r="X4" s="330"/>
      <c r="Y4" s="330"/>
      <c r="AD4">
        <f>IF(F4="",1,0)</f>
        <v>1</v>
      </c>
    </row>
    <row r="5" spans="1:31" ht="12" customHeight="1">
      <c r="C5" s="31"/>
      <c r="D5" s="10"/>
      <c r="E5" s="10"/>
      <c r="F5" s="10"/>
      <c r="G5" s="10"/>
      <c r="H5" s="10"/>
      <c r="I5" s="10"/>
      <c r="J5" s="10"/>
      <c r="K5" s="10"/>
      <c r="L5" s="10"/>
      <c r="M5" s="10"/>
      <c r="N5" s="10"/>
      <c r="O5" s="10"/>
      <c r="P5" s="10"/>
      <c r="Q5" s="10"/>
      <c r="R5" s="10"/>
      <c r="S5" s="10"/>
      <c r="T5" s="10"/>
      <c r="U5" s="157"/>
      <c r="V5" s="157"/>
      <c r="W5" s="157"/>
      <c r="X5" s="157"/>
      <c r="Y5" s="157"/>
      <c r="AD5">
        <f>IF(Q4="",1,0)</f>
        <v>1</v>
      </c>
    </row>
    <row r="6" spans="1:31" s="27" customFormat="1" ht="20.100000000000001" customHeight="1">
      <c r="A6" s="120"/>
      <c r="B6" s="108"/>
      <c r="C6" s="333" t="s">
        <v>1</v>
      </c>
      <c r="D6" s="333"/>
      <c r="E6" s="333"/>
      <c r="F6" s="339" t="s">
        <v>28</v>
      </c>
      <c r="G6" s="339"/>
      <c r="H6" s="337"/>
      <c r="I6" s="337"/>
      <c r="J6" s="337"/>
      <c r="K6" s="337"/>
      <c r="L6" s="337"/>
      <c r="M6" s="28"/>
      <c r="N6" s="334" t="s">
        <v>6</v>
      </c>
      <c r="O6" s="334"/>
      <c r="P6" s="334"/>
      <c r="Q6" s="28"/>
      <c r="R6" s="28"/>
      <c r="S6" s="28"/>
      <c r="T6" s="28"/>
      <c r="U6" s="158"/>
      <c r="V6" s="158"/>
      <c r="W6" s="158"/>
      <c r="X6" s="158"/>
      <c r="Y6" s="158"/>
      <c r="Z6" s="159"/>
      <c r="AA6" s="159"/>
    </row>
    <row r="7" spans="1:31" s="27" customFormat="1" ht="20.100000000000001" customHeight="1">
      <c r="A7" s="120"/>
      <c r="B7" s="108"/>
      <c r="C7" s="329"/>
      <c r="D7" s="329"/>
      <c r="E7" s="329"/>
      <c r="F7" s="340"/>
      <c r="G7" s="340"/>
      <c r="H7" s="338"/>
      <c r="I7" s="338"/>
      <c r="J7" s="338"/>
      <c r="K7" s="338"/>
      <c r="L7" s="338"/>
      <c r="M7" s="30"/>
      <c r="N7" s="335"/>
      <c r="O7" s="335"/>
      <c r="P7" s="335"/>
      <c r="Q7" s="331"/>
      <c r="R7" s="332"/>
      <c r="S7" s="332"/>
      <c r="T7" s="332"/>
      <c r="U7" s="332"/>
      <c r="V7" s="332"/>
      <c r="W7" s="332"/>
      <c r="X7" s="332"/>
      <c r="Y7" s="332"/>
      <c r="Z7" s="159"/>
      <c r="AA7" s="159"/>
      <c r="AD7" s="27">
        <f>IF(H7="",1,0)</f>
        <v>1</v>
      </c>
    </row>
    <row r="8" spans="1:31" s="32" customFormat="1" ht="20.100000000000001" customHeight="1">
      <c r="A8" s="120"/>
      <c r="B8" s="108"/>
      <c r="C8" s="34"/>
      <c r="D8" s="34"/>
      <c r="E8" s="34"/>
      <c r="F8" s="33"/>
      <c r="G8" s="33"/>
      <c r="H8" s="29"/>
      <c r="I8" s="36"/>
      <c r="J8" s="36"/>
      <c r="K8" s="36"/>
      <c r="L8" s="36"/>
      <c r="M8" s="30"/>
      <c r="N8" s="35"/>
      <c r="O8" s="35"/>
      <c r="P8" s="35"/>
      <c r="Q8" s="34"/>
      <c r="R8" s="34"/>
      <c r="S8" s="34"/>
      <c r="T8" s="34"/>
      <c r="U8" s="160"/>
      <c r="V8" s="160"/>
      <c r="W8" s="160"/>
      <c r="X8" s="160"/>
      <c r="Y8" s="160"/>
      <c r="Z8" s="159"/>
      <c r="AA8" s="159"/>
      <c r="AD8" s="32">
        <f>IF(Q7="",1,0)</f>
        <v>1</v>
      </c>
    </row>
    <row r="9" spans="1:31" s="26" customFormat="1" ht="23.1" customHeight="1">
      <c r="A9" s="121"/>
      <c r="B9" s="86"/>
      <c r="C9" s="87" t="s">
        <v>137</v>
      </c>
      <c r="D9" s="86"/>
      <c r="E9" s="86"/>
      <c r="F9" s="86"/>
      <c r="G9" s="86"/>
      <c r="H9" s="86"/>
      <c r="I9" s="86"/>
      <c r="J9" s="86"/>
      <c r="K9" s="86"/>
      <c r="L9" s="86"/>
      <c r="M9" s="86"/>
      <c r="N9" s="86"/>
      <c r="O9" s="86"/>
      <c r="P9" s="86"/>
      <c r="Q9" s="86"/>
      <c r="R9" s="86"/>
      <c r="S9" s="86"/>
      <c r="T9" s="86"/>
      <c r="U9" s="161"/>
      <c r="V9" s="161"/>
      <c r="W9" s="161"/>
      <c r="X9" s="161"/>
      <c r="Y9" s="161"/>
      <c r="Z9" s="161"/>
    </row>
    <row r="10" spans="1:31" ht="20.100000000000001" customHeight="1">
      <c r="B10" s="2"/>
      <c r="C10" s="100" t="s">
        <v>85</v>
      </c>
      <c r="D10" s="85" t="s">
        <v>154</v>
      </c>
      <c r="E10" s="3"/>
      <c r="F10" s="3"/>
      <c r="G10" s="3"/>
      <c r="H10" s="3"/>
      <c r="I10" s="3"/>
      <c r="J10" s="3"/>
      <c r="K10" s="3"/>
      <c r="L10" s="3"/>
      <c r="M10" s="3"/>
      <c r="N10" s="3"/>
      <c r="O10" s="3"/>
      <c r="P10" s="3"/>
      <c r="Q10" s="3"/>
      <c r="R10" s="3"/>
      <c r="S10" s="3"/>
      <c r="T10" s="3"/>
      <c r="U10" s="162"/>
      <c r="V10" s="162"/>
      <c r="W10" s="162"/>
      <c r="X10" s="162"/>
      <c r="Y10" s="162"/>
      <c r="Z10" s="162"/>
      <c r="AD10">
        <f>IF(C10=AD$1,0,1)</f>
        <v>1</v>
      </c>
    </row>
    <row r="11" spans="1:31" ht="15.6" customHeight="1">
      <c r="B11" s="2"/>
      <c r="C11" s="85"/>
      <c r="D11" s="85"/>
      <c r="E11" s="3"/>
      <c r="F11" s="3"/>
      <c r="G11" s="3"/>
      <c r="H11" s="3"/>
      <c r="I11" s="3"/>
      <c r="J11" s="3"/>
      <c r="K11" s="3"/>
      <c r="L11" s="3"/>
      <c r="M11" s="3"/>
      <c r="N11" s="3"/>
      <c r="O11" s="3"/>
      <c r="P11" s="3"/>
      <c r="Q11" s="3"/>
      <c r="R11" s="3"/>
      <c r="S11" s="3"/>
      <c r="T11" s="3"/>
      <c r="U11" s="162"/>
      <c r="V11" s="162"/>
      <c r="W11" s="162"/>
      <c r="X11" s="162"/>
      <c r="Y11" s="162"/>
      <c r="Z11" s="162"/>
    </row>
    <row r="12" spans="1:31" ht="13.5">
      <c r="C12" s="343" t="str">
        <f>IF(SUM(AD4:AD30)=0,"【OK】「表紙」及び「各種認証・認定の取得状況」記入済み","【入力エラー！】")</f>
        <v>【入力エラー！】</v>
      </c>
      <c r="D12" s="343"/>
      <c r="E12" s="343"/>
      <c r="F12" s="343"/>
      <c r="G12" s="343"/>
      <c r="H12" s="343"/>
      <c r="I12" s="343"/>
      <c r="J12" s="343"/>
      <c r="K12" s="343"/>
      <c r="L12" s="343"/>
      <c r="M12" s="343"/>
      <c r="N12" s="343"/>
      <c r="O12" s="343"/>
      <c r="P12" s="343"/>
      <c r="Q12" s="343"/>
      <c r="R12" s="343"/>
      <c r="S12" s="343"/>
      <c r="T12" s="343"/>
      <c r="U12" s="343"/>
      <c r="V12" s="343"/>
      <c r="W12" s="343"/>
      <c r="X12" s="343"/>
      <c r="Y12" s="343"/>
    </row>
    <row r="13" spans="1:31" ht="13.5">
      <c r="C13" s="344" t="str">
        <f>IF(SUM(AD4:AD30)=0,"","「表紙」または「各種認証・認定の取得状況」に記載漏れ、二重チェック等があるので、御確認ください！")</f>
        <v>「表紙」または「各種認証・認定の取得状況」に記載漏れ、二重チェック等があるので、御確認ください！</v>
      </c>
      <c r="D13" s="344"/>
      <c r="E13" s="344"/>
      <c r="F13" s="344"/>
      <c r="G13" s="344"/>
      <c r="H13" s="344"/>
      <c r="I13" s="344"/>
      <c r="J13" s="344"/>
      <c r="K13" s="344"/>
      <c r="L13" s="344"/>
      <c r="M13" s="344"/>
      <c r="N13" s="344"/>
      <c r="O13" s="344"/>
      <c r="P13" s="344"/>
      <c r="Q13" s="344"/>
      <c r="R13" s="344"/>
      <c r="S13" s="344"/>
      <c r="T13" s="344"/>
      <c r="U13" s="344"/>
      <c r="V13" s="344"/>
      <c r="W13" s="344"/>
      <c r="X13" s="344"/>
      <c r="Y13" s="344"/>
    </row>
    <row r="14" spans="1:31" ht="14.25" thickBot="1">
      <c r="C14" s="90"/>
      <c r="D14" s="90"/>
      <c r="E14" s="90"/>
      <c r="F14" s="90"/>
      <c r="G14" s="90"/>
      <c r="H14" s="90"/>
      <c r="I14" s="90"/>
      <c r="J14" s="90"/>
      <c r="K14" s="90"/>
      <c r="L14" s="90"/>
      <c r="M14" s="90"/>
      <c r="N14" s="90"/>
      <c r="O14" s="90"/>
      <c r="P14" s="90"/>
      <c r="Q14" s="90"/>
      <c r="R14" s="90"/>
      <c r="S14" s="90"/>
      <c r="T14" s="90"/>
      <c r="U14" s="163"/>
      <c r="V14" s="163"/>
      <c r="W14" s="163"/>
      <c r="X14" s="163"/>
      <c r="Y14" s="163"/>
    </row>
    <row r="15" spans="1:31" ht="30" customHeight="1" thickBot="1">
      <c r="C15" s="345" t="s">
        <v>147</v>
      </c>
      <c r="D15" s="346"/>
      <c r="E15" s="346"/>
      <c r="F15" s="346"/>
      <c r="G15" s="346"/>
      <c r="H15" s="346"/>
      <c r="I15" s="346"/>
      <c r="J15" s="346"/>
      <c r="K15" s="346"/>
      <c r="L15" s="346"/>
      <c r="M15" s="346"/>
      <c r="N15" s="346"/>
      <c r="O15" s="346"/>
      <c r="P15" s="346"/>
      <c r="Q15" s="346"/>
      <c r="R15" s="346"/>
      <c r="S15" s="346"/>
      <c r="T15" s="346"/>
      <c r="U15" s="346"/>
      <c r="V15" s="346"/>
      <c r="W15" s="346"/>
      <c r="X15" s="346"/>
      <c r="Y15" s="347"/>
    </row>
    <row r="16" spans="1:31" s="1" customFormat="1" ht="4.5" customHeight="1">
      <c r="A16" s="122"/>
      <c r="C16" s="9"/>
      <c r="D16" s="9"/>
      <c r="E16" s="9"/>
      <c r="F16" s="9"/>
      <c r="G16" s="9"/>
      <c r="H16" s="9"/>
      <c r="I16" s="6"/>
      <c r="J16" s="6"/>
      <c r="K16" s="6"/>
      <c r="L16" s="7"/>
      <c r="M16" s="12"/>
      <c r="N16" s="12"/>
      <c r="O16" s="12"/>
      <c r="P16" s="4"/>
      <c r="Q16" s="4"/>
      <c r="R16" s="4"/>
      <c r="S16" s="5"/>
      <c r="T16" s="5"/>
      <c r="U16" s="164"/>
      <c r="V16" s="164"/>
      <c r="W16" s="26"/>
      <c r="X16" s="26"/>
      <c r="Y16" s="26"/>
      <c r="Z16" s="26"/>
      <c r="AA16" s="26"/>
    </row>
    <row r="17" spans="1:31" s="26" customFormat="1" ht="23.1" customHeight="1">
      <c r="A17" s="121"/>
      <c r="B17" s="208" t="s">
        <v>119</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31" ht="29.1" customHeight="1">
      <c r="C18" s="341" t="s">
        <v>124</v>
      </c>
      <c r="D18" s="341"/>
      <c r="E18" s="341"/>
      <c r="F18" s="341"/>
      <c r="G18" s="341"/>
      <c r="H18" s="341"/>
      <c r="I18" s="341"/>
      <c r="J18" s="341"/>
      <c r="K18" s="341"/>
      <c r="L18" s="341"/>
      <c r="M18" s="341"/>
      <c r="N18" s="341"/>
      <c r="O18" s="341"/>
      <c r="P18" s="341"/>
      <c r="Q18" s="341"/>
      <c r="R18" s="341"/>
      <c r="S18" s="341"/>
      <c r="T18" s="341"/>
      <c r="U18" s="341"/>
      <c r="V18" s="341"/>
      <c r="W18" s="341"/>
      <c r="X18" s="341"/>
      <c r="Y18" s="341"/>
    </row>
    <row r="19" spans="1:31" ht="31.5" customHeight="1">
      <c r="C19" s="341" t="s">
        <v>174</v>
      </c>
      <c r="D19" s="341"/>
      <c r="E19" s="341"/>
      <c r="F19" s="341"/>
      <c r="G19" s="341"/>
      <c r="H19" s="341"/>
      <c r="I19" s="341"/>
      <c r="J19" s="341"/>
      <c r="K19" s="341"/>
      <c r="L19" s="341"/>
      <c r="M19" s="341"/>
      <c r="N19" s="341"/>
      <c r="O19" s="341"/>
      <c r="P19" s="341"/>
      <c r="Q19" s="341"/>
      <c r="R19" s="341"/>
      <c r="S19" s="341"/>
      <c r="T19" s="341"/>
      <c r="U19" s="341"/>
      <c r="V19" s="341"/>
      <c r="W19" s="341"/>
      <c r="X19" s="341"/>
      <c r="Y19" s="341"/>
    </row>
    <row r="20" spans="1:31" ht="18" customHeight="1">
      <c r="B20" s="109" t="s">
        <v>89</v>
      </c>
      <c r="C20" s="281" t="s">
        <v>106</v>
      </c>
      <c r="D20" s="281"/>
      <c r="E20" s="281"/>
      <c r="F20" s="281"/>
      <c r="G20" s="281"/>
      <c r="H20" s="281"/>
      <c r="I20" s="281"/>
      <c r="J20" s="281"/>
      <c r="K20" s="281"/>
      <c r="L20" s="281"/>
      <c r="M20" s="281"/>
      <c r="N20" s="281"/>
      <c r="O20" s="281"/>
      <c r="P20" s="281"/>
      <c r="Q20" s="281"/>
      <c r="R20" s="281"/>
      <c r="S20" s="281"/>
      <c r="T20" s="281"/>
      <c r="U20" s="281"/>
      <c r="V20" s="281"/>
      <c r="W20" s="281"/>
      <c r="X20" s="281"/>
      <c r="Y20" s="281"/>
    </row>
    <row r="21" spans="1:31" ht="34.5" customHeight="1">
      <c r="C21" s="385" t="s">
        <v>107</v>
      </c>
      <c r="D21" s="385"/>
      <c r="E21" s="385"/>
      <c r="F21" s="385"/>
      <c r="G21" s="385"/>
      <c r="H21" s="385"/>
      <c r="I21" s="385"/>
      <c r="J21" s="385"/>
      <c r="K21" s="385"/>
      <c r="L21" s="385"/>
      <c r="M21" s="385"/>
      <c r="N21" s="385"/>
      <c r="O21" s="385"/>
      <c r="P21" s="385"/>
      <c r="Q21" s="385"/>
      <c r="R21" s="385"/>
      <c r="S21" s="385"/>
      <c r="T21" s="385"/>
      <c r="U21" s="385"/>
      <c r="V21" s="385"/>
      <c r="W21" s="385"/>
      <c r="X21" s="385"/>
      <c r="Y21" s="385"/>
    </row>
    <row r="22" spans="1:31" ht="26.1" customHeight="1">
      <c r="A22" s="122"/>
      <c r="C22" s="386" t="s">
        <v>155</v>
      </c>
      <c r="D22" s="386"/>
      <c r="E22" s="386"/>
      <c r="F22" s="386"/>
      <c r="G22" s="386"/>
      <c r="H22" s="386"/>
      <c r="I22" s="386"/>
      <c r="J22" s="386"/>
      <c r="K22" s="386"/>
      <c r="L22" s="386"/>
      <c r="M22" s="386"/>
      <c r="N22" s="386"/>
      <c r="O22" s="386"/>
      <c r="P22" s="386"/>
      <c r="Q22" s="386"/>
      <c r="R22" s="386"/>
      <c r="S22" s="386"/>
      <c r="T22" s="386"/>
      <c r="U22" s="386"/>
      <c r="V22" s="386"/>
      <c r="W22" s="386"/>
      <c r="X22" s="386"/>
      <c r="Y22" s="386"/>
    </row>
    <row r="24" spans="1:31" ht="20.100000000000001" customHeight="1">
      <c r="C24" s="387" t="s">
        <v>150</v>
      </c>
      <c r="D24" s="387"/>
      <c r="E24" s="387"/>
      <c r="F24" s="387"/>
      <c r="G24" s="387"/>
      <c r="H24" s="387"/>
      <c r="I24" s="387"/>
      <c r="J24" s="387"/>
      <c r="K24" s="387"/>
      <c r="L24" s="387"/>
      <c r="M24" s="387"/>
      <c r="N24" s="387"/>
      <c r="O24" s="387"/>
      <c r="P24" s="387"/>
      <c r="Q24" s="387"/>
      <c r="R24" s="387"/>
      <c r="S24" s="387"/>
      <c r="T24" s="387"/>
      <c r="U24" s="387"/>
      <c r="V24" s="387"/>
      <c r="W24" s="387"/>
      <c r="X24" s="387"/>
      <c r="Y24" s="145"/>
      <c r="Z24" s="145"/>
      <c r="AA24" s="145"/>
      <c r="AE24" s="105" t="s">
        <v>159</v>
      </c>
    </row>
    <row r="25" spans="1:31" ht="20.100000000000001" customHeight="1">
      <c r="C25" s="69"/>
      <c r="D25" s="69"/>
      <c r="E25" s="69"/>
      <c r="F25" s="69"/>
      <c r="G25" s="69"/>
      <c r="H25" s="69"/>
      <c r="I25" s="69"/>
      <c r="J25" s="69"/>
      <c r="K25" s="69"/>
      <c r="L25" s="69"/>
      <c r="M25" s="69"/>
      <c r="N25" s="69"/>
      <c r="O25" s="69"/>
      <c r="P25" s="69"/>
      <c r="Q25" s="69"/>
      <c r="R25" s="69"/>
      <c r="S25" s="69"/>
      <c r="T25" s="69"/>
      <c r="U25" s="145"/>
      <c r="V25" s="145"/>
      <c r="W25" s="145"/>
      <c r="X25" s="145"/>
      <c r="Y25" s="145"/>
      <c r="Z25" s="145"/>
      <c r="AA25" s="145"/>
      <c r="AE25">
        <f>SUM(AE26:AE30)</f>
        <v>0</v>
      </c>
    </row>
    <row r="26" spans="1:31" ht="20.100000000000001" customHeight="1">
      <c r="C26" s="388" t="s">
        <v>108</v>
      </c>
      <c r="D26" s="388"/>
      <c r="E26" s="388"/>
      <c r="F26" s="388"/>
      <c r="G26" s="388"/>
      <c r="H26" s="388"/>
      <c r="I26" s="388"/>
      <c r="J26" s="388"/>
      <c r="K26" s="388"/>
      <c r="L26" s="388"/>
      <c r="M26" s="388"/>
      <c r="N26" s="388"/>
      <c r="O26" s="388"/>
      <c r="P26" s="388"/>
      <c r="Q26" s="388"/>
      <c r="R26" s="388"/>
      <c r="S26" s="388"/>
      <c r="T26" s="388"/>
      <c r="U26" s="388"/>
      <c r="V26" s="388"/>
      <c r="W26" s="150"/>
      <c r="X26" s="101" t="s">
        <v>85</v>
      </c>
      <c r="Y26" s="71"/>
      <c r="AC26">
        <v>5</v>
      </c>
      <c r="AD26">
        <f>IF(COUNTIF(X26:X30,AD$1)=1,0,1)</f>
        <v>1</v>
      </c>
      <c r="AE26" t="str">
        <f>IF($X$26="☑",2,"")</f>
        <v/>
      </c>
    </row>
    <row r="27" spans="1:31" ht="20.100000000000001" customHeight="1">
      <c r="C27" s="372" t="s">
        <v>109</v>
      </c>
      <c r="D27" s="372"/>
      <c r="E27" s="372"/>
      <c r="F27" s="372"/>
      <c r="G27" s="372"/>
      <c r="H27" s="372"/>
      <c r="I27" s="372"/>
      <c r="J27" s="372"/>
      <c r="K27" s="372"/>
      <c r="L27" s="372"/>
      <c r="M27" s="372"/>
      <c r="N27" s="372"/>
      <c r="O27" s="372"/>
      <c r="P27" s="372"/>
      <c r="Q27" s="372"/>
      <c r="R27" s="372"/>
      <c r="S27" s="372"/>
      <c r="T27" s="372"/>
      <c r="U27" s="372"/>
      <c r="V27" s="372"/>
      <c r="W27" s="150"/>
      <c r="X27" s="101" t="s">
        <v>85</v>
      </c>
      <c r="Y27" s="71"/>
      <c r="AC27">
        <v>4</v>
      </c>
      <c r="AE27" t="str">
        <f>IF($X$27="☑",2,"")</f>
        <v/>
      </c>
    </row>
    <row r="28" spans="1:31" ht="20.100000000000001" customHeight="1">
      <c r="C28" s="372" t="s">
        <v>110</v>
      </c>
      <c r="D28" s="372"/>
      <c r="E28" s="372"/>
      <c r="F28" s="372"/>
      <c r="G28" s="372"/>
      <c r="H28" s="372"/>
      <c r="I28" s="372"/>
      <c r="J28" s="372"/>
      <c r="K28" s="372"/>
      <c r="L28" s="372"/>
      <c r="M28" s="372"/>
      <c r="N28" s="372"/>
      <c r="O28" s="372"/>
      <c r="P28" s="372"/>
      <c r="Q28" s="372"/>
      <c r="R28" s="372"/>
      <c r="S28" s="372"/>
      <c r="T28" s="372"/>
      <c r="U28" s="372"/>
      <c r="V28" s="372"/>
      <c r="W28" s="150"/>
      <c r="X28" s="101" t="s">
        <v>85</v>
      </c>
      <c r="Y28" s="71"/>
      <c r="AC28">
        <v>3</v>
      </c>
      <c r="AE28" t="str">
        <f>IF($X$28="☑",3,"")</f>
        <v/>
      </c>
    </row>
    <row r="29" spans="1:31" ht="20.100000000000001" customHeight="1">
      <c r="C29" s="342" t="s">
        <v>263</v>
      </c>
      <c r="D29" s="342"/>
      <c r="E29" s="342"/>
      <c r="F29" s="342"/>
      <c r="G29" s="342"/>
      <c r="H29" s="342"/>
      <c r="I29" s="342"/>
      <c r="J29" s="342"/>
      <c r="K29" s="342"/>
      <c r="L29" s="342"/>
      <c r="M29" s="342"/>
      <c r="N29" s="342"/>
      <c r="O29" s="342"/>
      <c r="P29" s="342"/>
      <c r="Q29" s="342"/>
      <c r="R29" s="342"/>
      <c r="S29" s="342"/>
      <c r="T29" s="342"/>
      <c r="U29" s="342"/>
      <c r="V29" s="342"/>
      <c r="W29" s="74"/>
      <c r="X29" s="101" t="s">
        <v>85</v>
      </c>
      <c r="Y29" s="71"/>
      <c r="AC29">
        <v>2</v>
      </c>
      <c r="AE29" t="str">
        <f>IF($X$29="☑",3,"")</f>
        <v/>
      </c>
    </row>
    <row r="30" spans="1:31" ht="20.100000000000001" customHeight="1">
      <c r="C30" s="342" t="s">
        <v>125</v>
      </c>
      <c r="D30" s="342"/>
      <c r="E30" s="342"/>
      <c r="F30" s="342"/>
      <c r="G30" s="342"/>
      <c r="H30" s="342"/>
      <c r="I30" s="342"/>
      <c r="J30" s="342"/>
      <c r="K30" s="342"/>
      <c r="L30" s="342"/>
      <c r="M30" s="342"/>
      <c r="N30" s="342"/>
      <c r="O30" s="342"/>
      <c r="P30" s="342"/>
      <c r="Q30" s="342"/>
      <c r="R30" s="342"/>
      <c r="S30" s="342"/>
      <c r="T30" s="342"/>
      <c r="U30" s="342"/>
      <c r="V30" s="342"/>
      <c r="W30" s="74"/>
      <c r="X30" s="101" t="s">
        <v>85</v>
      </c>
      <c r="Y30" s="71"/>
      <c r="AC30">
        <v>1</v>
      </c>
      <c r="AE30" t="str">
        <f>IF($X$30="☑",0,"")</f>
        <v/>
      </c>
    </row>
    <row r="31" spans="1:31" ht="20.100000000000001" customHeight="1">
      <c r="C31" s="372"/>
      <c r="D31" s="372"/>
      <c r="E31" s="372"/>
      <c r="F31" s="372"/>
      <c r="G31" s="372"/>
      <c r="H31" s="372"/>
      <c r="I31" s="372"/>
      <c r="J31" s="372"/>
      <c r="K31" s="372"/>
      <c r="L31" s="372"/>
      <c r="M31" s="372"/>
      <c r="N31" s="372"/>
      <c r="O31" s="372"/>
      <c r="P31" s="372"/>
      <c r="Q31" s="372"/>
      <c r="R31" s="372"/>
      <c r="S31" s="372"/>
      <c r="T31" s="372"/>
      <c r="U31" s="372"/>
      <c r="V31" s="372"/>
      <c r="W31" s="150"/>
      <c r="X31" s="70"/>
      <c r="Y31" s="71"/>
    </row>
    <row r="32" spans="1:31" ht="27" customHeight="1">
      <c r="C32" s="91" t="s">
        <v>92</v>
      </c>
      <c r="D32" s="373" t="s">
        <v>158</v>
      </c>
      <c r="E32" s="374"/>
      <c r="F32" s="374"/>
      <c r="G32" s="374"/>
      <c r="H32" s="374"/>
      <c r="I32" s="374"/>
      <c r="J32" s="374"/>
      <c r="K32" s="374"/>
      <c r="L32" s="374"/>
      <c r="M32" s="374"/>
      <c r="N32" s="374"/>
      <c r="O32" s="374"/>
      <c r="P32" s="374"/>
      <c r="Q32" s="374"/>
      <c r="R32" s="374"/>
      <c r="S32" s="374"/>
      <c r="T32" s="374"/>
      <c r="U32" s="374"/>
      <c r="V32" s="374"/>
      <c r="W32" s="374"/>
      <c r="X32" s="374"/>
      <c r="Y32" s="374"/>
    </row>
    <row r="33" spans="1:30" ht="20.100000000000001" customHeight="1">
      <c r="C33" s="72"/>
      <c r="D33" s="72"/>
      <c r="E33" s="72"/>
      <c r="F33" s="72"/>
      <c r="G33" s="72"/>
      <c r="H33" s="72"/>
      <c r="I33" s="72"/>
      <c r="J33" s="72"/>
      <c r="K33" s="72"/>
      <c r="L33" s="72"/>
      <c r="M33" s="74"/>
      <c r="N33" s="74"/>
      <c r="O33" s="71"/>
      <c r="P33" s="71"/>
      <c r="Q33" s="71"/>
      <c r="R33" s="71"/>
      <c r="S33" s="71"/>
      <c r="T33" s="71"/>
      <c r="U33" s="71"/>
      <c r="V33" s="71"/>
      <c r="W33" s="73"/>
      <c r="X33" s="70"/>
      <c r="Y33" s="71"/>
    </row>
    <row r="35" spans="1:30" s="26" customFormat="1" ht="23.1" customHeight="1">
      <c r="A35" s="121"/>
      <c r="B35" s="208" t="s">
        <v>175</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spans="1:30" s="1" customFormat="1" ht="38.450000000000003" customHeight="1">
      <c r="A36" s="122"/>
      <c r="B36" s="19" t="s">
        <v>7</v>
      </c>
      <c r="C36" s="336" t="s">
        <v>264</v>
      </c>
      <c r="D36" s="336"/>
      <c r="E36" s="336"/>
      <c r="F36" s="336"/>
      <c r="G36" s="336"/>
      <c r="H36" s="336"/>
      <c r="I36" s="336"/>
      <c r="J36" s="336"/>
      <c r="K36" s="336"/>
      <c r="L36" s="336"/>
      <c r="M36" s="336"/>
      <c r="N36" s="336"/>
      <c r="O36" s="336"/>
      <c r="P36" s="336"/>
      <c r="Q36" s="336"/>
      <c r="R36" s="336"/>
      <c r="S36" s="336"/>
      <c r="T36" s="336"/>
      <c r="U36" s="336"/>
      <c r="V36" s="336"/>
      <c r="W36" s="336"/>
      <c r="X36" s="336"/>
      <c r="Y36" s="336"/>
      <c r="Z36" s="26"/>
      <c r="AA36" s="26"/>
    </row>
    <row r="37" spans="1:30" ht="24.95" customHeight="1">
      <c r="B37" s="110"/>
      <c r="C37" s="210" t="s">
        <v>8</v>
      </c>
      <c r="D37" s="211"/>
      <c r="E37" s="212" t="s">
        <v>83</v>
      </c>
      <c r="F37" s="213"/>
      <c r="G37" s="213"/>
      <c r="H37" s="213"/>
      <c r="I37" s="213"/>
      <c r="J37" s="213"/>
      <c r="K37" s="213"/>
      <c r="L37" s="214"/>
      <c r="M37" s="215" t="s">
        <v>2</v>
      </c>
      <c r="N37" s="216"/>
      <c r="O37" s="217"/>
      <c r="P37" s="212" t="s">
        <v>9</v>
      </c>
      <c r="Q37" s="213"/>
      <c r="R37" s="213"/>
      <c r="S37" s="213"/>
      <c r="T37" s="214"/>
      <c r="U37" s="215" t="s">
        <v>3</v>
      </c>
      <c r="V37" s="216"/>
      <c r="W37" s="216"/>
      <c r="X37" s="216"/>
      <c r="Y37" s="217"/>
    </row>
    <row r="38" spans="1:30" ht="9.9499999999999993" customHeight="1">
      <c r="A38" s="120" t="str">
        <f>IF(C38&gt;0,C38,#REF!&amp;"a")</f>
        <v>I1</v>
      </c>
      <c r="B38" s="110"/>
      <c r="C38" s="219" t="s">
        <v>273</v>
      </c>
      <c r="D38" s="220"/>
      <c r="E38" s="269" t="s">
        <v>15</v>
      </c>
      <c r="F38" s="270"/>
      <c r="G38" s="270"/>
      <c r="H38" s="270"/>
      <c r="I38" s="270"/>
      <c r="J38" s="270"/>
      <c r="K38" s="270"/>
      <c r="L38" s="271"/>
      <c r="M38" s="287"/>
      <c r="N38" s="288"/>
      <c r="O38" s="261" t="s">
        <v>43</v>
      </c>
      <c r="P38" s="291"/>
      <c r="Q38" s="292"/>
      <c r="R38" s="292"/>
      <c r="S38" s="292"/>
      <c r="T38" s="261" t="s">
        <v>152</v>
      </c>
      <c r="U38" s="350" t="s">
        <v>44</v>
      </c>
      <c r="V38" s="351"/>
      <c r="W38" s="351"/>
      <c r="X38" s="351"/>
      <c r="Y38" s="352"/>
    </row>
    <row r="39" spans="1:30" ht="15" customHeight="1">
      <c r="A39" s="120" t="str">
        <f>IF(C39&gt;0,C39,A38&amp;"a")</f>
        <v>I1a</v>
      </c>
      <c r="B39" s="110"/>
      <c r="C39" s="267"/>
      <c r="D39" s="268"/>
      <c r="E39" s="272"/>
      <c r="F39" s="273"/>
      <c r="G39" s="273"/>
      <c r="H39" s="273"/>
      <c r="I39" s="273"/>
      <c r="J39" s="273"/>
      <c r="K39" s="273"/>
      <c r="L39" s="274"/>
      <c r="M39" s="289"/>
      <c r="N39" s="290"/>
      <c r="O39" s="231"/>
      <c r="P39" s="293"/>
      <c r="Q39" s="294"/>
      <c r="R39" s="294"/>
      <c r="S39" s="294"/>
      <c r="T39" s="231"/>
      <c r="U39" s="389" t="str">
        <f>IF(AND(M38&gt;0,P38&gt;0),ROUNDDOWN(P38/4000,0),"")</f>
        <v/>
      </c>
      <c r="V39" s="390"/>
      <c r="W39" s="390"/>
      <c r="X39" s="348" t="s">
        <v>32</v>
      </c>
      <c r="Y39" s="349"/>
    </row>
    <row r="40" spans="1:30" ht="17.100000000000001" customHeight="1">
      <c r="A40" s="120" t="str">
        <f>IF(C40&gt;0,C40,A39&amp;"a")</f>
        <v>I1aa</v>
      </c>
      <c r="B40" s="110"/>
      <c r="C40" s="221"/>
      <c r="D40" s="222"/>
      <c r="E40" s="264" t="s">
        <v>129</v>
      </c>
      <c r="F40" s="265"/>
      <c r="G40" s="265"/>
      <c r="H40" s="265"/>
      <c r="I40" s="265"/>
      <c r="J40" s="265"/>
      <c r="K40" s="265"/>
      <c r="L40" s="266"/>
      <c r="M40" s="262"/>
      <c r="N40" s="263"/>
      <c r="O40" s="131" t="s">
        <v>4</v>
      </c>
      <c r="P40" s="64"/>
      <c r="Q40" s="64"/>
      <c r="R40" s="64"/>
      <c r="S40" s="80"/>
      <c r="T40" s="80"/>
      <c r="U40" s="65"/>
      <c r="V40" s="65"/>
      <c r="W40" s="65"/>
      <c r="X40" s="151"/>
      <c r="Y40" s="81"/>
    </row>
    <row r="41" spans="1:30" s="1" customFormat="1" ht="5.0999999999999996" customHeight="1">
      <c r="A41" s="122"/>
      <c r="C41" s="16"/>
      <c r="D41" s="16"/>
      <c r="E41" s="16"/>
      <c r="F41" s="16"/>
      <c r="G41" s="16"/>
      <c r="H41" s="16"/>
      <c r="I41" s="6"/>
      <c r="J41" s="6"/>
      <c r="K41" s="6"/>
      <c r="L41" s="7"/>
      <c r="M41" s="39"/>
      <c r="N41" s="39"/>
      <c r="O41" s="14"/>
      <c r="P41" s="4"/>
      <c r="Q41" s="4"/>
      <c r="R41" s="4"/>
      <c r="U41" s="26"/>
      <c r="V41" s="26"/>
      <c r="W41" s="26"/>
      <c r="X41" s="26"/>
      <c r="Y41" s="26"/>
      <c r="Z41" s="26"/>
      <c r="AA41" s="26"/>
    </row>
    <row r="42" spans="1:30" s="1" customFormat="1" ht="5.0999999999999996" customHeight="1">
      <c r="A42" s="122"/>
      <c r="C42" s="18"/>
      <c r="D42" s="18"/>
      <c r="E42" s="18"/>
      <c r="F42" s="18"/>
      <c r="G42" s="18"/>
      <c r="H42" s="18"/>
      <c r="I42" s="18"/>
      <c r="J42" s="18"/>
      <c r="K42" s="18"/>
      <c r="L42" s="18"/>
      <c r="M42" s="18"/>
      <c r="N42" s="18"/>
      <c r="O42" s="18"/>
      <c r="P42" s="18"/>
      <c r="Q42" s="18"/>
      <c r="R42" s="18"/>
      <c r="S42" s="18"/>
      <c r="T42" s="18"/>
      <c r="U42" s="165"/>
      <c r="V42" s="165"/>
      <c r="W42" s="165"/>
      <c r="X42" s="165"/>
      <c r="Y42" s="165"/>
      <c r="Z42" s="26"/>
      <c r="AA42" s="26"/>
      <c r="AD42" s="17"/>
    </row>
    <row r="43" spans="1:30" s="1" customFormat="1" ht="30" customHeight="1">
      <c r="A43" s="122"/>
      <c r="B43" s="109" t="s">
        <v>22</v>
      </c>
      <c r="C43" s="309" t="s">
        <v>114</v>
      </c>
      <c r="D43" s="309"/>
      <c r="E43" s="309"/>
      <c r="F43" s="309"/>
      <c r="G43" s="309"/>
      <c r="H43" s="309"/>
      <c r="I43" s="309"/>
      <c r="J43" s="309"/>
      <c r="K43" s="309"/>
      <c r="L43" s="309"/>
      <c r="M43" s="309"/>
      <c r="N43" s="309"/>
      <c r="O43" s="309"/>
      <c r="P43" s="309"/>
      <c r="Q43" s="309"/>
      <c r="R43" s="309"/>
      <c r="S43" s="309"/>
      <c r="T43" s="309"/>
      <c r="U43" s="309"/>
      <c r="V43" s="309"/>
      <c r="W43" s="309"/>
      <c r="X43" s="309"/>
      <c r="Y43" s="309"/>
      <c r="Z43" s="26"/>
      <c r="AA43" s="26"/>
    </row>
    <row r="44" spans="1:30" ht="30" customHeight="1">
      <c r="B44" s="110"/>
      <c r="C44" s="210" t="s">
        <v>8</v>
      </c>
      <c r="D44" s="211"/>
      <c r="E44" s="212" t="s">
        <v>83</v>
      </c>
      <c r="F44" s="213"/>
      <c r="G44" s="213"/>
      <c r="H44" s="213"/>
      <c r="I44" s="213"/>
      <c r="J44" s="213"/>
      <c r="K44" s="213"/>
      <c r="L44" s="214"/>
      <c r="M44" s="215" t="s">
        <v>2</v>
      </c>
      <c r="N44" s="216"/>
      <c r="O44" s="217"/>
      <c r="P44" s="212" t="s">
        <v>9</v>
      </c>
      <c r="Q44" s="213"/>
      <c r="R44" s="213"/>
      <c r="S44" s="213"/>
      <c r="T44" s="214"/>
      <c r="U44" s="218" t="s">
        <v>276</v>
      </c>
      <c r="V44" s="216"/>
      <c r="W44" s="216"/>
      <c r="X44" s="216"/>
      <c r="Y44" s="217"/>
    </row>
    <row r="45" spans="1:30" ht="9.6" customHeight="1">
      <c r="A45" s="120" t="str">
        <f>IF(C45&gt;0,C45,#REF!&amp;"a")</f>
        <v>I5</v>
      </c>
      <c r="B45" s="110"/>
      <c r="C45" s="219" t="s">
        <v>180</v>
      </c>
      <c r="D45" s="220"/>
      <c r="E45" s="269" t="s">
        <v>16</v>
      </c>
      <c r="F45" s="270"/>
      <c r="G45" s="270"/>
      <c r="H45" s="270"/>
      <c r="I45" s="270"/>
      <c r="J45" s="270"/>
      <c r="K45" s="270"/>
      <c r="L45" s="271"/>
      <c r="M45" s="287"/>
      <c r="N45" s="288"/>
      <c r="O45" s="261" t="s">
        <v>4</v>
      </c>
      <c r="P45" s="291"/>
      <c r="Q45" s="292"/>
      <c r="R45" s="292"/>
      <c r="S45" s="292"/>
      <c r="T45" s="261" t="s">
        <v>152</v>
      </c>
      <c r="U45" s="295" t="str">
        <f>IF(AND(M45&gt;0,P45&gt;0),ROUNDDOWN(P45/3000,0),"")</f>
        <v/>
      </c>
      <c r="V45" s="296"/>
      <c r="W45" s="296"/>
      <c r="X45" s="327" t="s">
        <v>30</v>
      </c>
      <c r="Y45" s="261"/>
    </row>
    <row r="46" spans="1:30" ht="20.100000000000001" customHeight="1">
      <c r="A46" s="120" t="str">
        <f>IF(C46&gt;0,C46,A45&amp;"a")</f>
        <v>I5a</v>
      </c>
      <c r="B46" s="110"/>
      <c r="C46" s="221"/>
      <c r="D46" s="222"/>
      <c r="E46" s="272"/>
      <c r="F46" s="273"/>
      <c r="G46" s="273"/>
      <c r="H46" s="273"/>
      <c r="I46" s="273"/>
      <c r="J46" s="273"/>
      <c r="K46" s="273"/>
      <c r="L46" s="274"/>
      <c r="M46" s="289"/>
      <c r="N46" s="290"/>
      <c r="O46" s="231"/>
      <c r="P46" s="293"/>
      <c r="Q46" s="294"/>
      <c r="R46" s="294"/>
      <c r="S46" s="294"/>
      <c r="T46" s="231"/>
      <c r="U46" s="297"/>
      <c r="V46" s="298"/>
      <c r="W46" s="298"/>
      <c r="X46" s="230"/>
      <c r="Y46" s="231"/>
    </row>
    <row r="47" spans="1:30" ht="9.6" customHeight="1">
      <c r="A47" s="120" t="str">
        <f>IF(C47&gt;0,C47,#REF!&amp;"a")</f>
        <v>I6</v>
      </c>
      <c r="B47" s="110"/>
      <c r="C47" s="219" t="s">
        <v>181</v>
      </c>
      <c r="D47" s="220"/>
      <c r="E47" s="269" t="s">
        <v>17</v>
      </c>
      <c r="F47" s="270"/>
      <c r="G47" s="270"/>
      <c r="H47" s="270"/>
      <c r="I47" s="270"/>
      <c r="J47" s="270"/>
      <c r="K47" s="270"/>
      <c r="L47" s="271"/>
      <c r="M47" s="287"/>
      <c r="N47" s="288"/>
      <c r="O47" s="261" t="s">
        <v>4</v>
      </c>
      <c r="P47" s="291"/>
      <c r="Q47" s="292"/>
      <c r="R47" s="292"/>
      <c r="S47" s="292"/>
      <c r="T47" s="261" t="s">
        <v>152</v>
      </c>
      <c r="U47" s="295" t="str">
        <f>IF(AND(M47&gt;0,P47&gt;0),ROUNDDOWN(P47/3000,0),"")</f>
        <v/>
      </c>
      <c r="V47" s="296"/>
      <c r="W47" s="296"/>
      <c r="X47" s="327" t="s">
        <v>30</v>
      </c>
      <c r="Y47" s="261"/>
    </row>
    <row r="48" spans="1:30" ht="20.100000000000001" customHeight="1">
      <c r="A48" s="120" t="str">
        <f>IF(C48&gt;0,C48,A47&amp;"a")</f>
        <v>I6a</v>
      </c>
      <c r="B48" s="110"/>
      <c r="C48" s="221"/>
      <c r="D48" s="222"/>
      <c r="E48" s="272"/>
      <c r="F48" s="273"/>
      <c r="G48" s="273"/>
      <c r="H48" s="273"/>
      <c r="I48" s="273"/>
      <c r="J48" s="273"/>
      <c r="K48" s="273"/>
      <c r="L48" s="274"/>
      <c r="M48" s="289"/>
      <c r="N48" s="290"/>
      <c r="O48" s="231"/>
      <c r="P48" s="293"/>
      <c r="Q48" s="294"/>
      <c r="R48" s="294"/>
      <c r="S48" s="294"/>
      <c r="T48" s="231"/>
      <c r="U48" s="297"/>
      <c r="V48" s="298"/>
      <c r="W48" s="298"/>
      <c r="X48" s="230"/>
      <c r="Y48" s="231"/>
    </row>
    <row r="49" spans="1:34" ht="9.6" customHeight="1">
      <c r="A49" s="120" t="str">
        <f>IF(C49&gt;0,C49,A48&amp;"a")</f>
        <v>I7</v>
      </c>
      <c r="B49" s="110"/>
      <c r="C49" s="219" t="s">
        <v>182</v>
      </c>
      <c r="D49" s="220"/>
      <c r="E49" s="269" t="s">
        <v>18</v>
      </c>
      <c r="F49" s="270"/>
      <c r="G49" s="270"/>
      <c r="H49" s="270"/>
      <c r="I49" s="270"/>
      <c r="J49" s="270"/>
      <c r="K49" s="270"/>
      <c r="L49" s="271"/>
      <c r="M49" s="287"/>
      <c r="N49" s="288"/>
      <c r="O49" s="261" t="s">
        <v>4</v>
      </c>
      <c r="P49" s="291"/>
      <c r="Q49" s="292"/>
      <c r="R49" s="292"/>
      <c r="S49" s="292"/>
      <c r="T49" s="261" t="s">
        <v>152</v>
      </c>
      <c r="U49" s="295" t="str">
        <f>IF(AND(M49&gt;0,P49&gt;0),ROUNDDOWN(P49/3000,0),"")</f>
        <v/>
      </c>
      <c r="V49" s="296"/>
      <c r="W49" s="296"/>
      <c r="X49" s="327" t="s">
        <v>30</v>
      </c>
      <c r="Y49" s="261"/>
    </row>
    <row r="50" spans="1:34" ht="20.100000000000001" customHeight="1">
      <c r="A50" s="120" t="str">
        <f>IF(C50&gt;0,C50,A49&amp;"a")</f>
        <v>I7a</v>
      </c>
      <c r="B50" s="110"/>
      <c r="C50" s="221"/>
      <c r="D50" s="222"/>
      <c r="E50" s="272"/>
      <c r="F50" s="273"/>
      <c r="G50" s="273"/>
      <c r="H50" s="273"/>
      <c r="I50" s="273"/>
      <c r="J50" s="273"/>
      <c r="K50" s="273"/>
      <c r="L50" s="274"/>
      <c r="M50" s="289"/>
      <c r="N50" s="290"/>
      <c r="O50" s="231"/>
      <c r="P50" s="293"/>
      <c r="Q50" s="294"/>
      <c r="R50" s="294"/>
      <c r="S50" s="294"/>
      <c r="T50" s="231"/>
      <c r="U50" s="297"/>
      <c r="V50" s="298"/>
      <c r="W50" s="298"/>
      <c r="X50" s="230"/>
      <c r="Y50" s="231"/>
    </row>
    <row r="51" spans="1:34" ht="9.6" customHeight="1">
      <c r="A51" s="120" t="str">
        <f>IF(C51&gt;0,C51,A50&amp;"a")</f>
        <v>I8</v>
      </c>
      <c r="B51" s="110"/>
      <c r="C51" s="219" t="s">
        <v>183</v>
      </c>
      <c r="D51" s="220"/>
      <c r="E51" s="357" t="s">
        <v>128</v>
      </c>
      <c r="F51" s="358"/>
      <c r="G51" s="358"/>
      <c r="H51" s="358"/>
      <c r="I51" s="358"/>
      <c r="J51" s="358"/>
      <c r="K51" s="358"/>
      <c r="L51" s="359"/>
      <c r="M51" s="287"/>
      <c r="N51" s="288"/>
      <c r="O51" s="261" t="s">
        <v>4</v>
      </c>
      <c r="P51" s="291"/>
      <c r="Q51" s="292"/>
      <c r="R51" s="292"/>
      <c r="S51" s="292"/>
      <c r="T51" s="261" t="s">
        <v>152</v>
      </c>
      <c r="U51" s="295" t="str">
        <f>IF(AND(M51&gt;0,P51&gt;0),ROUNDDOWN(P51/3000,0),"")</f>
        <v/>
      </c>
      <c r="V51" s="296"/>
      <c r="W51" s="296"/>
      <c r="X51" s="327" t="s">
        <v>30</v>
      </c>
      <c r="Y51" s="261"/>
    </row>
    <row r="52" spans="1:34" ht="20.100000000000001" customHeight="1">
      <c r="A52" s="120" t="str">
        <f>IF(C52&gt;0,C52,A51&amp;"a")</f>
        <v>I8a</v>
      </c>
      <c r="B52" s="110"/>
      <c r="C52" s="221"/>
      <c r="D52" s="222"/>
      <c r="E52" s="360"/>
      <c r="F52" s="361"/>
      <c r="G52" s="361"/>
      <c r="H52" s="361"/>
      <c r="I52" s="361"/>
      <c r="J52" s="361"/>
      <c r="K52" s="361"/>
      <c r="L52" s="362"/>
      <c r="M52" s="289"/>
      <c r="N52" s="290"/>
      <c r="O52" s="231"/>
      <c r="P52" s="293"/>
      <c r="Q52" s="294"/>
      <c r="R52" s="294"/>
      <c r="S52" s="294"/>
      <c r="T52" s="231"/>
      <c r="U52" s="297"/>
      <c r="V52" s="298"/>
      <c r="W52" s="298"/>
      <c r="X52" s="230"/>
      <c r="Y52" s="231"/>
      <c r="AH52" s="76"/>
    </row>
    <row r="53" spans="1:34" ht="20.100000000000001" customHeight="1">
      <c r="B53" s="136"/>
      <c r="C53" s="173"/>
      <c r="D53" s="174"/>
      <c r="E53" s="174"/>
      <c r="F53" s="174"/>
      <c r="G53" s="175"/>
      <c r="H53" s="175"/>
      <c r="I53" s="175"/>
      <c r="J53" s="175"/>
      <c r="K53" s="175"/>
      <c r="L53" s="175"/>
      <c r="M53" s="175"/>
      <c r="N53" s="175"/>
      <c r="O53" s="175"/>
      <c r="P53" s="175"/>
      <c r="Q53" s="175"/>
      <c r="R53" s="175"/>
      <c r="S53" s="175"/>
      <c r="T53" s="175"/>
      <c r="U53" s="175"/>
      <c r="V53" s="175"/>
      <c r="W53" s="175"/>
      <c r="X53" s="175"/>
      <c r="Y53" s="175"/>
      <c r="Z53"/>
      <c r="AA53"/>
      <c r="AH53" s="76"/>
    </row>
    <row r="54" spans="1:34" ht="27.95" customHeight="1">
      <c r="A54" s="120" t="str">
        <f>B35</f>
        <v>（要望調査①）　バス車両関係</v>
      </c>
      <c r="B54" s="144"/>
      <c r="C54" s="178" t="s">
        <v>299</v>
      </c>
      <c r="D54" s="179"/>
      <c r="E54" s="182" t="s">
        <v>300</v>
      </c>
      <c r="F54" s="183"/>
      <c r="G54" s="183"/>
      <c r="H54" s="183"/>
      <c r="I54" s="183"/>
      <c r="J54" s="183"/>
      <c r="K54" s="183"/>
      <c r="L54" s="183"/>
      <c r="M54" s="183"/>
      <c r="N54" s="183"/>
      <c r="O54" s="183"/>
      <c r="P54" s="183"/>
      <c r="Q54" s="183"/>
      <c r="R54" s="183"/>
      <c r="S54" s="183"/>
      <c r="T54" s="183"/>
      <c r="U54" s="183"/>
      <c r="V54" s="183"/>
      <c r="W54" s="183"/>
      <c r="X54" s="183"/>
      <c r="Y54" s="184"/>
      <c r="Z54"/>
      <c r="AA54"/>
    </row>
    <row r="55" spans="1:34" ht="42" customHeight="1">
      <c r="B55" s="144"/>
      <c r="C55" s="180"/>
      <c r="D55" s="181"/>
      <c r="E55" s="185"/>
      <c r="F55" s="186"/>
      <c r="G55" s="186"/>
      <c r="H55" s="186"/>
      <c r="I55" s="186"/>
      <c r="J55" s="186"/>
      <c r="K55" s="186"/>
      <c r="L55" s="186"/>
      <c r="M55" s="186"/>
      <c r="N55" s="186"/>
      <c r="O55" s="186"/>
      <c r="P55" s="186"/>
      <c r="Q55" s="186"/>
      <c r="R55" s="186"/>
      <c r="S55" s="186"/>
      <c r="T55" s="186"/>
      <c r="U55" s="186"/>
      <c r="V55" s="186"/>
      <c r="W55" s="186"/>
      <c r="X55" s="186"/>
      <c r="Y55" s="187"/>
      <c r="Z55"/>
      <c r="AA55"/>
    </row>
    <row r="56" spans="1:34" s="1" customFormat="1" ht="5.0999999999999996" customHeight="1">
      <c r="A56" s="122"/>
      <c r="C56" s="24"/>
      <c r="D56" s="13"/>
      <c r="E56" s="13"/>
      <c r="F56" s="13"/>
      <c r="G56" s="13"/>
      <c r="H56" s="13"/>
      <c r="I56" s="13"/>
      <c r="J56" s="13"/>
      <c r="K56" s="13"/>
      <c r="L56" s="13"/>
      <c r="M56" s="13"/>
      <c r="N56" s="13"/>
      <c r="O56" s="13"/>
      <c r="P56" s="13"/>
      <c r="Q56" s="13"/>
      <c r="R56" s="13"/>
      <c r="S56" s="13"/>
      <c r="T56" s="13"/>
      <c r="U56" s="13"/>
      <c r="V56" s="13"/>
      <c r="W56" s="13"/>
      <c r="X56" s="13"/>
      <c r="Y56" s="13"/>
      <c r="Z56" s="26"/>
      <c r="AA56" s="26"/>
      <c r="AD56" s="17"/>
    </row>
    <row r="57" spans="1:34" s="40" customFormat="1" ht="28.5" customHeight="1">
      <c r="A57" s="123"/>
      <c r="B57" s="356" t="s">
        <v>153</v>
      </c>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134"/>
    </row>
    <row r="58" spans="1:34" s="26" customFormat="1" ht="134.44999999999999" customHeight="1">
      <c r="A58" s="121"/>
      <c r="B58" s="62"/>
      <c r="C58" s="355" t="s">
        <v>258</v>
      </c>
      <c r="D58" s="355"/>
      <c r="E58" s="355"/>
      <c r="F58" s="355"/>
      <c r="G58" s="355"/>
      <c r="H58" s="355"/>
      <c r="I58" s="355"/>
      <c r="J58" s="355"/>
      <c r="K58" s="355"/>
      <c r="L58" s="355"/>
      <c r="M58" s="355"/>
      <c r="N58" s="355"/>
      <c r="O58" s="355"/>
      <c r="P58" s="355"/>
      <c r="Q58" s="355"/>
      <c r="R58" s="355"/>
      <c r="S58" s="355"/>
      <c r="T58" s="355"/>
      <c r="U58" s="355"/>
      <c r="V58" s="355"/>
      <c r="W58" s="355"/>
      <c r="X58" s="355"/>
      <c r="Y58" s="355"/>
      <c r="Z58" s="161"/>
    </row>
    <row r="59" spans="1:34" s="40" customFormat="1" ht="30" customHeight="1">
      <c r="A59" s="123"/>
      <c r="B59" s="41" t="s">
        <v>19</v>
      </c>
      <c r="C59" s="282" t="s">
        <v>113</v>
      </c>
      <c r="D59" s="283"/>
      <c r="E59" s="283"/>
      <c r="F59" s="283"/>
      <c r="G59" s="283"/>
      <c r="H59" s="283"/>
      <c r="I59" s="283"/>
      <c r="J59" s="283"/>
      <c r="K59" s="283"/>
      <c r="L59" s="283"/>
      <c r="M59" s="283"/>
      <c r="N59" s="283"/>
      <c r="O59" s="283"/>
      <c r="P59" s="283"/>
      <c r="Q59" s="283"/>
      <c r="R59" s="283"/>
      <c r="S59" s="283"/>
      <c r="T59" s="283"/>
      <c r="U59" s="283"/>
      <c r="V59" s="283"/>
      <c r="W59" s="283"/>
      <c r="X59" s="283"/>
      <c r="Y59" s="283"/>
      <c r="Z59" s="134"/>
      <c r="AA59" s="134"/>
    </row>
    <row r="60" spans="1:34" s="40" customFormat="1" ht="27.75" customHeight="1">
      <c r="A60" s="123"/>
      <c r="B60" s="42"/>
      <c r="C60" s="301" t="s">
        <v>45</v>
      </c>
      <c r="D60" s="302"/>
      <c r="E60" s="212" t="s">
        <v>83</v>
      </c>
      <c r="F60" s="213"/>
      <c r="G60" s="213"/>
      <c r="H60" s="213"/>
      <c r="I60" s="213"/>
      <c r="J60" s="213"/>
      <c r="K60" s="213"/>
      <c r="L60" s="214"/>
      <c r="M60" s="303" t="s">
        <v>46</v>
      </c>
      <c r="N60" s="304"/>
      <c r="O60" s="305"/>
      <c r="P60" s="303" t="s">
        <v>47</v>
      </c>
      <c r="Q60" s="304"/>
      <c r="R60" s="304"/>
      <c r="S60" s="304"/>
      <c r="T60" s="305"/>
      <c r="U60" s="218" t="s">
        <v>277</v>
      </c>
      <c r="V60" s="216"/>
      <c r="W60" s="216"/>
      <c r="X60" s="216"/>
      <c r="Y60" s="217"/>
      <c r="Z60" s="134"/>
      <c r="AA60" s="134"/>
    </row>
    <row r="61" spans="1:34" s="40" customFormat="1" ht="27.75" customHeight="1">
      <c r="A61" s="120" t="str">
        <f>IF(C61&gt;0,C61,A60&amp;"a")</f>
        <v>D1</v>
      </c>
      <c r="B61" s="42"/>
      <c r="C61" s="198" t="str">
        <f>"D"&amp;1</f>
        <v>D1</v>
      </c>
      <c r="D61" s="199"/>
      <c r="E61" s="277" t="s">
        <v>48</v>
      </c>
      <c r="F61" s="353"/>
      <c r="G61" s="353"/>
      <c r="H61" s="353"/>
      <c r="I61" s="353"/>
      <c r="J61" s="353"/>
      <c r="K61" s="353"/>
      <c r="L61" s="354"/>
      <c r="M61" s="202"/>
      <c r="N61" s="203"/>
      <c r="O61" s="43" t="s">
        <v>49</v>
      </c>
      <c r="P61" s="202"/>
      <c r="Q61" s="203"/>
      <c r="R61" s="203"/>
      <c r="S61" s="203"/>
      <c r="T61" s="103" t="s">
        <v>152</v>
      </c>
      <c r="U61" s="226" t="str">
        <f t="shared" ref="U61:U67" si="0">IF(AND(M61&gt;0,P61&gt;0),ROUNDDOWN(P61/2000,0),"")</f>
        <v/>
      </c>
      <c r="V61" s="227"/>
      <c r="W61" s="227"/>
      <c r="X61" s="230" t="s">
        <v>50</v>
      </c>
      <c r="Y61" s="231"/>
      <c r="Z61" s="134"/>
      <c r="AA61" s="134"/>
    </row>
    <row r="62" spans="1:34" s="40" customFormat="1" ht="27.95" customHeight="1">
      <c r="A62" s="120" t="str">
        <f t="shared" ref="A62:A67" si="1">IF(C62&gt;0,C62,A61&amp;"a")</f>
        <v>D2</v>
      </c>
      <c r="B62" s="42"/>
      <c r="C62" s="198" t="s">
        <v>197</v>
      </c>
      <c r="D62" s="199"/>
      <c r="E62" s="192" t="s">
        <v>51</v>
      </c>
      <c r="F62" s="193"/>
      <c r="G62" s="193"/>
      <c r="H62" s="193"/>
      <c r="I62" s="193"/>
      <c r="J62" s="193"/>
      <c r="K62" s="193"/>
      <c r="L62" s="194"/>
      <c r="M62" s="202"/>
      <c r="N62" s="203"/>
      <c r="O62" s="43" t="s">
        <v>49</v>
      </c>
      <c r="P62" s="202"/>
      <c r="Q62" s="203"/>
      <c r="R62" s="203"/>
      <c r="S62" s="203"/>
      <c r="T62" s="103" t="s">
        <v>152</v>
      </c>
      <c r="U62" s="226" t="str">
        <f t="shared" si="0"/>
        <v/>
      </c>
      <c r="V62" s="227"/>
      <c r="W62" s="227"/>
      <c r="X62" s="230" t="s">
        <v>50</v>
      </c>
      <c r="Y62" s="231"/>
      <c r="Z62" s="134"/>
      <c r="AA62" s="134"/>
    </row>
    <row r="63" spans="1:34" s="40" customFormat="1" ht="27.95" customHeight="1">
      <c r="A63" s="120" t="str">
        <f t="shared" si="1"/>
        <v>D3</v>
      </c>
      <c r="B63" s="42"/>
      <c r="C63" s="275" t="s">
        <v>198</v>
      </c>
      <c r="D63" s="276"/>
      <c r="E63" s="363" t="s">
        <v>52</v>
      </c>
      <c r="F63" s="353"/>
      <c r="G63" s="353"/>
      <c r="H63" s="353"/>
      <c r="I63" s="353"/>
      <c r="J63" s="353"/>
      <c r="K63" s="353"/>
      <c r="L63" s="354"/>
      <c r="M63" s="202"/>
      <c r="N63" s="203"/>
      <c r="O63" s="43" t="s">
        <v>49</v>
      </c>
      <c r="P63" s="202"/>
      <c r="Q63" s="203"/>
      <c r="R63" s="203"/>
      <c r="S63" s="203"/>
      <c r="T63" s="103" t="s">
        <v>152</v>
      </c>
      <c r="U63" s="226" t="str">
        <f t="shared" si="0"/>
        <v/>
      </c>
      <c r="V63" s="227"/>
      <c r="W63" s="227"/>
      <c r="X63" s="230" t="s">
        <v>50</v>
      </c>
      <c r="Y63" s="231"/>
      <c r="Z63" s="134"/>
      <c r="AA63" s="134"/>
    </row>
    <row r="64" spans="1:34" s="40" customFormat="1" ht="27.95" customHeight="1">
      <c r="A64" s="120" t="str">
        <f t="shared" si="1"/>
        <v>D4</v>
      </c>
      <c r="B64" s="42"/>
      <c r="C64" s="275" t="s">
        <v>199</v>
      </c>
      <c r="D64" s="276"/>
      <c r="E64" s="277" t="s">
        <v>53</v>
      </c>
      <c r="F64" s="353"/>
      <c r="G64" s="353"/>
      <c r="H64" s="353"/>
      <c r="I64" s="353"/>
      <c r="J64" s="353"/>
      <c r="K64" s="353"/>
      <c r="L64" s="354"/>
      <c r="M64" s="202"/>
      <c r="N64" s="203"/>
      <c r="O64" s="43" t="s">
        <v>49</v>
      </c>
      <c r="P64" s="202"/>
      <c r="Q64" s="203"/>
      <c r="R64" s="203"/>
      <c r="S64" s="203"/>
      <c r="T64" s="103" t="s">
        <v>152</v>
      </c>
      <c r="U64" s="226" t="str">
        <f t="shared" si="0"/>
        <v/>
      </c>
      <c r="V64" s="227"/>
      <c r="W64" s="227"/>
      <c r="X64" s="230" t="s">
        <v>50</v>
      </c>
      <c r="Y64" s="231"/>
      <c r="Z64" s="134"/>
      <c r="AA64" s="134"/>
    </row>
    <row r="65" spans="1:54" s="40" customFormat="1" ht="27.95" customHeight="1">
      <c r="A65" s="120" t="str">
        <f t="shared" si="1"/>
        <v>D5</v>
      </c>
      <c r="B65" s="42"/>
      <c r="C65" s="275" t="s">
        <v>200</v>
      </c>
      <c r="D65" s="276"/>
      <c r="E65" s="277" t="s">
        <v>54</v>
      </c>
      <c r="F65" s="353"/>
      <c r="G65" s="353"/>
      <c r="H65" s="353"/>
      <c r="I65" s="353"/>
      <c r="J65" s="353"/>
      <c r="K65" s="353"/>
      <c r="L65" s="354"/>
      <c r="M65" s="202"/>
      <c r="N65" s="203"/>
      <c r="O65" s="43" t="s">
        <v>49</v>
      </c>
      <c r="P65" s="202"/>
      <c r="Q65" s="203"/>
      <c r="R65" s="203"/>
      <c r="S65" s="203"/>
      <c r="T65" s="103" t="s">
        <v>152</v>
      </c>
      <c r="U65" s="226" t="str">
        <f t="shared" si="0"/>
        <v/>
      </c>
      <c r="V65" s="227"/>
      <c r="W65" s="227"/>
      <c r="X65" s="230" t="s">
        <v>50</v>
      </c>
      <c r="Y65" s="231"/>
      <c r="Z65" s="134"/>
      <c r="AA65" s="134"/>
    </row>
    <row r="66" spans="1:54" s="40" customFormat="1" ht="27.95" customHeight="1">
      <c r="A66" s="120" t="str">
        <f t="shared" si="1"/>
        <v>D6</v>
      </c>
      <c r="B66" s="42"/>
      <c r="C66" s="275" t="s">
        <v>201</v>
      </c>
      <c r="D66" s="276"/>
      <c r="E66" s="277" t="s">
        <v>55</v>
      </c>
      <c r="F66" s="353"/>
      <c r="G66" s="353"/>
      <c r="H66" s="353"/>
      <c r="I66" s="353"/>
      <c r="J66" s="353"/>
      <c r="K66" s="353"/>
      <c r="L66" s="354"/>
      <c r="M66" s="202"/>
      <c r="N66" s="203"/>
      <c r="O66" s="43" t="s">
        <v>49</v>
      </c>
      <c r="P66" s="202"/>
      <c r="Q66" s="203"/>
      <c r="R66" s="203"/>
      <c r="S66" s="203"/>
      <c r="T66" s="103" t="s">
        <v>152</v>
      </c>
      <c r="U66" s="226" t="str">
        <f t="shared" si="0"/>
        <v/>
      </c>
      <c r="V66" s="227"/>
      <c r="W66" s="227"/>
      <c r="X66" s="230" t="s">
        <v>50</v>
      </c>
      <c r="Y66" s="231"/>
      <c r="Z66" s="134"/>
      <c r="AA66" s="134"/>
    </row>
    <row r="67" spans="1:54" s="40" customFormat="1" ht="27.95" customHeight="1">
      <c r="A67" s="120" t="str">
        <f t="shared" si="1"/>
        <v>D7</v>
      </c>
      <c r="B67" s="42"/>
      <c r="C67" s="275" t="s">
        <v>202</v>
      </c>
      <c r="D67" s="276"/>
      <c r="E67" s="277" t="s">
        <v>56</v>
      </c>
      <c r="F67" s="353"/>
      <c r="G67" s="353"/>
      <c r="H67" s="353"/>
      <c r="I67" s="353"/>
      <c r="J67" s="353"/>
      <c r="K67" s="353"/>
      <c r="L67" s="354"/>
      <c r="M67" s="202"/>
      <c r="N67" s="203"/>
      <c r="O67" s="43" t="s">
        <v>49</v>
      </c>
      <c r="P67" s="202"/>
      <c r="Q67" s="203"/>
      <c r="R67" s="203"/>
      <c r="S67" s="203"/>
      <c r="T67" s="103" t="s">
        <v>152</v>
      </c>
      <c r="U67" s="226" t="str">
        <f t="shared" si="0"/>
        <v/>
      </c>
      <c r="V67" s="227"/>
      <c r="W67" s="227"/>
      <c r="X67" s="230" t="s">
        <v>50</v>
      </c>
      <c r="Y67" s="231"/>
      <c r="Z67" s="134"/>
      <c r="AA67" s="134"/>
    </row>
    <row r="68" spans="1:54" s="40" customFormat="1" ht="5.0999999999999996" customHeight="1">
      <c r="A68" s="123"/>
      <c r="B68" s="42"/>
      <c r="C68" s="42"/>
      <c r="D68" s="44"/>
      <c r="E68" s="45"/>
      <c r="F68" s="45"/>
      <c r="G68" s="45"/>
      <c r="H68" s="45"/>
      <c r="I68" s="46"/>
      <c r="J68" s="46"/>
      <c r="K68" s="46"/>
      <c r="L68" s="47"/>
      <c r="M68" s="48"/>
      <c r="N68" s="48"/>
      <c r="O68" s="49"/>
      <c r="P68" s="49"/>
      <c r="Q68" s="49"/>
      <c r="R68" s="49"/>
      <c r="S68" s="50"/>
      <c r="T68" s="51"/>
      <c r="U68" s="26"/>
      <c r="V68" s="26"/>
      <c r="W68" s="26"/>
      <c r="X68" s="26"/>
      <c r="Y68" s="26"/>
      <c r="Z68" s="134"/>
      <c r="AA68" s="134"/>
    </row>
    <row r="69" spans="1:54" s="40" customFormat="1" ht="5.0999999999999996" customHeight="1">
      <c r="A69" s="123"/>
      <c r="B69" s="106"/>
      <c r="C69" s="52"/>
      <c r="D69" s="52"/>
      <c r="E69" s="52"/>
      <c r="F69" s="52"/>
      <c r="G69" s="52"/>
      <c r="H69" s="52"/>
      <c r="I69" s="52"/>
      <c r="J69" s="52"/>
      <c r="K69" s="52"/>
      <c r="L69" s="52"/>
      <c r="M69" s="52"/>
      <c r="N69" s="52"/>
      <c r="O69" s="52"/>
      <c r="P69" s="52"/>
      <c r="Q69" s="52"/>
      <c r="R69" s="52"/>
      <c r="S69" s="52"/>
      <c r="T69" s="52"/>
      <c r="U69" s="24"/>
      <c r="V69" s="24"/>
      <c r="W69" s="24"/>
      <c r="X69" s="24"/>
      <c r="Y69" s="24"/>
      <c r="Z69" s="134"/>
      <c r="AA69" s="134"/>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row>
    <row r="70" spans="1:54" s="40" customFormat="1" ht="5.0999999999999996" customHeight="1">
      <c r="A70" s="123"/>
      <c r="B70" s="106"/>
      <c r="C70" s="54"/>
      <c r="D70" s="55"/>
      <c r="E70" s="55"/>
      <c r="F70" s="55"/>
      <c r="G70" s="56"/>
      <c r="H70" s="56"/>
      <c r="I70" s="56"/>
      <c r="J70" s="56"/>
      <c r="L70" s="54"/>
      <c r="M70" s="57"/>
      <c r="N70" s="57"/>
      <c r="O70" s="57"/>
      <c r="P70" s="57"/>
      <c r="Q70" s="57"/>
      <c r="R70" s="57"/>
      <c r="S70" s="57"/>
      <c r="T70" s="57"/>
      <c r="U70" s="166"/>
      <c r="V70" s="134"/>
      <c r="W70" s="134"/>
      <c r="X70" s="134"/>
      <c r="Y70" s="134"/>
      <c r="Z70" s="134"/>
      <c r="AA70" s="134"/>
      <c r="AD70" s="58"/>
    </row>
    <row r="71" spans="1:54" s="40" customFormat="1" ht="30" customHeight="1">
      <c r="A71" s="123"/>
      <c r="B71" s="75" t="s">
        <v>24</v>
      </c>
      <c r="C71" s="299" t="s">
        <v>57</v>
      </c>
      <c r="D71" s="300"/>
      <c r="E71" s="300"/>
      <c r="F71" s="300"/>
      <c r="G71" s="300"/>
      <c r="H71" s="300"/>
      <c r="I71" s="300"/>
      <c r="J71" s="300"/>
      <c r="K71" s="300"/>
      <c r="L71" s="300"/>
      <c r="M71" s="300"/>
      <c r="N71" s="300"/>
      <c r="O71" s="300"/>
      <c r="P71" s="300"/>
      <c r="Q71" s="300"/>
      <c r="R71" s="300"/>
      <c r="S71" s="300"/>
      <c r="T71" s="300"/>
      <c r="U71" s="300"/>
      <c r="V71" s="300"/>
      <c r="W71" s="300"/>
      <c r="X71" s="300"/>
      <c r="Y71" s="300"/>
      <c r="Z71" s="134"/>
      <c r="AA71" s="134"/>
    </row>
    <row r="72" spans="1:54" s="40" customFormat="1" ht="27.95" customHeight="1">
      <c r="A72" s="123"/>
      <c r="B72" s="42"/>
      <c r="C72" s="301" t="s">
        <v>45</v>
      </c>
      <c r="D72" s="302"/>
      <c r="E72" s="212" t="s">
        <v>83</v>
      </c>
      <c r="F72" s="213"/>
      <c r="G72" s="213"/>
      <c r="H72" s="213"/>
      <c r="I72" s="213"/>
      <c r="J72" s="213"/>
      <c r="K72" s="213"/>
      <c r="L72" s="214"/>
      <c r="M72" s="303" t="s">
        <v>46</v>
      </c>
      <c r="N72" s="304"/>
      <c r="O72" s="305"/>
      <c r="P72" s="303" t="s">
        <v>47</v>
      </c>
      <c r="Q72" s="304"/>
      <c r="R72" s="304"/>
      <c r="S72" s="304"/>
      <c r="T72" s="305"/>
      <c r="U72" s="218" t="s">
        <v>278</v>
      </c>
      <c r="V72" s="216"/>
      <c r="W72" s="216"/>
      <c r="X72" s="216"/>
      <c r="Y72" s="217"/>
      <c r="Z72" s="134"/>
      <c r="AA72" s="134"/>
    </row>
    <row r="73" spans="1:54" s="40" customFormat="1" ht="27.95" customHeight="1">
      <c r="A73" s="120" t="str">
        <f>IF(C73&gt;0,C73,A72&amp;"a")</f>
        <v>D8</v>
      </c>
      <c r="B73" s="42"/>
      <c r="C73" s="198" t="s">
        <v>203</v>
      </c>
      <c r="D73" s="199"/>
      <c r="E73" s="195" t="s">
        <v>58</v>
      </c>
      <c r="F73" s="196"/>
      <c r="G73" s="196"/>
      <c r="H73" s="196"/>
      <c r="I73" s="196"/>
      <c r="J73" s="196"/>
      <c r="K73" s="196"/>
      <c r="L73" s="197"/>
      <c r="M73" s="202"/>
      <c r="N73" s="203"/>
      <c r="O73" s="43" t="s">
        <v>49</v>
      </c>
      <c r="P73" s="202"/>
      <c r="Q73" s="203"/>
      <c r="R73" s="203"/>
      <c r="S73" s="203"/>
      <c r="T73" s="103" t="s">
        <v>152</v>
      </c>
      <c r="U73" s="226" t="str">
        <f>IF(AND(M73&gt;0,P73&gt;0),ROUNDDOWN(P73/2000,0),"")</f>
        <v/>
      </c>
      <c r="V73" s="227"/>
      <c r="W73" s="227"/>
      <c r="X73" s="230" t="s">
        <v>50</v>
      </c>
      <c r="Y73" s="231"/>
      <c r="Z73" s="134"/>
      <c r="AA73" s="134"/>
    </row>
    <row r="74" spans="1:54" s="40" customFormat="1" ht="27.95" customHeight="1">
      <c r="A74" s="120" t="str">
        <f>IF(C74&gt;0,C74,A73&amp;"a")</f>
        <v>D9</v>
      </c>
      <c r="B74" s="42"/>
      <c r="C74" s="198" t="s">
        <v>204</v>
      </c>
      <c r="D74" s="199"/>
      <c r="E74" s="195" t="s">
        <v>59</v>
      </c>
      <c r="F74" s="196"/>
      <c r="G74" s="196"/>
      <c r="H74" s="196"/>
      <c r="I74" s="196"/>
      <c r="J74" s="196"/>
      <c r="K74" s="196"/>
      <c r="L74" s="197"/>
      <c r="M74" s="202"/>
      <c r="N74" s="203"/>
      <c r="O74" s="43" t="s">
        <v>49</v>
      </c>
      <c r="P74" s="202"/>
      <c r="Q74" s="203"/>
      <c r="R74" s="203"/>
      <c r="S74" s="203"/>
      <c r="T74" s="103" t="s">
        <v>152</v>
      </c>
      <c r="U74" s="226" t="str">
        <f>IF(AND(M74&gt;0,P74&gt;0),ROUNDDOWN(P74/2000,0),"")</f>
        <v/>
      </c>
      <c r="V74" s="227"/>
      <c r="W74" s="227"/>
      <c r="X74" s="230" t="s">
        <v>50</v>
      </c>
      <c r="Y74" s="231"/>
      <c r="Z74" s="134"/>
      <c r="AA74" s="134"/>
    </row>
    <row r="75" spans="1:54" s="40" customFormat="1" ht="5.0999999999999996" customHeight="1">
      <c r="A75" s="123"/>
      <c r="B75" s="42"/>
      <c r="C75" s="42"/>
      <c r="D75" s="44"/>
      <c r="E75" s="45"/>
      <c r="F75" s="45"/>
      <c r="G75" s="45"/>
      <c r="H75" s="45"/>
      <c r="I75" s="46"/>
      <c r="J75" s="46"/>
      <c r="K75" s="46"/>
      <c r="L75" s="47"/>
      <c r="M75" s="48"/>
      <c r="N75" s="48"/>
      <c r="O75" s="49"/>
      <c r="P75" s="49"/>
      <c r="Q75" s="49"/>
      <c r="R75" s="49"/>
      <c r="S75" s="50"/>
      <c r="T75" s="51"/>
      <c r="U75" s="26"/>
      <c r="V75" s="26"/>
      <c r="W75" s="26"/>
      <c r="X75" s="26"/>
      <c r="Y75" s="26"/>
      <c r="Z75" s="134"/>
      <c r="AA75" s="134"/>
    </row>
    <row r="76" spans="1:54" s="40" customFormat="1" ht="5.0999999999999996" customHeight="1">
      <c r="A76" s="123"/>
      <c r="B76" s="106"/>
      <c r="C76" s="54"/>
      <c r="D76" s="55"/>
      <c r="E76" s="55"/>
      <c r="F76" s="55"/>
      <c r="G76" s="56"/>
      <c r="H76" s="56"/>
      <c r="I76" s="56"/>
      <c r="J76" s="56"/>
      <c r="L76" s="54"/>
      <c r="M76" s="57"/>
      <c r="N76" s="57"/>
      <c r="O76" s="57"/>
      <c r="P76" s="57"/>
      <c r="Q76" s="57"/>
      <c r="R76" s="57"/>
      <c r="S76" s="57"/>
      <c r="T76" s="57"/>
      <c r="U76" s="166"/>
      <c r="V76" s="134"/>
      <c r="W76" s="134"/>
      <c r="X76" s="134"/>
      <c r="Y76" s="134"/>
      <c r="Z76" s="134"/>
      <c r="AA76" s="134"/>
      <c r="AD76" s="58"/>
    </row>
    <row r="77" spans="1:54" s="40" customFormat="1" ht="30" customHeight="1">
      <c r="A77" s="123"/>
      <c r="B77" s="41" t="s">
        <v>79</v>
      </c>
      <c r="C77" s="282" t="s">
        <v>74</v>
      </c>
      <c r="D77" s="283"/>
      <c r="E77" s="283"/>
      <c r="F77" s="283"/>
      <c r="G77" s="283"/>
      <c r="H77" s="283"/>
      <c r="I77" s="283"/>
      <c r="J77" s="283"/>
      <c r="K77" s="283"/>
      <c r="L77" s="283"/>
      <c r="M77" s="283"/>
      <c r="N77" s="283"/>
      <c r="O77" s="283"/>
      <c r="P77" s="283"/>
      <c r="Q77" s="283"/>
      <c r="R77" s="283"/>
      <c r="S77" s="283"/>
      <c r="T77" s="283"/>
      <c r="U77" s="283"/>
      <c r="V77" s="283"/>
      <c r="W77" s="283"/>
      <c r="X77" s="283"/>
      <c r="Y77" s="283"/>
      <c r="Z77" s="134"/>
      <c r="AA77" s="134"/>
    </row>
    <row r="78" spans="1:54" s="40" customFormat="1" ht="27.95" customHeight="1">
      <c r="A78" s="123"/>
      <c r="B78" s="42"/>
      <c r="C78" s="301" t="s">
        <v>45</v>
      </c>
      <c r="D78" s="302"/>
      <c r="E78" s="212" t="s">
        <v>83</v>
      </c>
      <c r="F78" s="213"/>
      <c r="G78" s="213"/>
      <c r="H78" s="213"/>
      <c r="I78" s="213"/>
      <c r="J78" s="213"/>
      <c r="K78" s="213"/>
      <c r="L78" s="214"/>
      <c r="M78" s="303" t="s">
        <v>46</v>
      </c>
      <c r="N78" s="304"/>
      <c r="O78" s="305"/>
      <c r="P78" s="303" t="s">
        <v>47</v>
      </c>
      <c r="Q78" s="304"/>
      <c r="R78" s="304"/>
      <c r="S78" s="304"/>
      <c r="T78" s="305"/>
      <c r="U78" s="218" t="s">
        <v>278</v>
      </c>
      <c r="V78" s="216"/>
      <c r="W78" s="216"/>
      <c r="X78" s="216"/>
      <c r="Y78" s="217"/>
      <c r="Z78" s="134"/>
      <c r="AA78" s="134"/>
    </row>
    <row r="79" spans="1:54" s="40" customFormat="1" ht="27.95" customHeight="1">
      <c r="A79" s="120" t="str">
        <f>IF(C79&gt;0,C79,A78&amp;"a")</f>
        <v>D10</v>
      </c>
      <c r="B79" s="42"/>
      <c r="C79" s="198" t="s">
        <v>205</v>
      </c>
      <c r="D79" s="199"/>
      <c r="E79" s="195" t="s">
        <v>60</v>
      </c>
      <c r="F79" s="196"/>
      <c r="G79" s="196"/>
      <c r="H79" s="196"/>
      <c r="I79" s="196"/>
      <c r="J79" s="196"/>
      <c r="K79" s="196"/>
      <c r="L79" s="197"/>
      <c r="M79" s="202"/>
      <c r="N79" s="203"/>
      <c r="O79" s="43" t="s">
        <v>49</v>
      </c>
      <c r="P79" s="202"/>
      <c r="Q79" s="203"/>
      <c r="R79" s="203"/>
      <c r="S79" s="203"/>
      <c r="T79" s="103" t="s">
        <v>152</v>
      </c>
      <c r="U79" s="226" t="str">
        <f>IF(AND(M79&gt;0,P79&gt;0),ROUNDDOWN(P79/2000,0),"")</f>
        <v/>
      </c>
      <c r="V79" s="227"/>
      <c r="W79" s="227"/>
      <c r="X79" s="230" t="s">
        <v>50</v>
      </c>
      <c r="Y79" s="231"/>
      <c r="Z79" s="134"/>
      <c r="AA79" s="134"/>
    </row>
    <row r="80" spans="1:54" s="40" customFormat="1" ht="27.95" customHeight="1">
      <c r="A80" s="120" t="str">
        <f>IF(C80&gt;0,C80,A79&amp;"a")</f>
        <v>D11</v>
      </c>
      <c r="B80" s="42"/>
      <c r="C80" s="198" t="s">
        <v>206</v>
      </c>
      <c r="D80" s="199"/>
      <c r="E80" s="324" t="s">
        <v>61</v>
      </c>
      <c r="F80" s="325"/>
      <c r="G80" s="325"/>
      <c r="H80" s="325"/>
      <c r="I80" s="325"/>
      <c r="J80" s="325"/>
      <c r="K80" s="325"/>
      <c r="L80" s="326"/>
      <c r="M80" s="202"/>
      <c r="N80" s="203"/>
      <c r="O80" s="43" t="s">
        <v>49</v>
      </c>
      <c r="P80" s="202"/>
      <c r="Q80" s="203"/>
      <c r="R80" s="203"/>
      <c r="S80" s="203"/>
      <c r="T80" s="103" t="s">
        <v>152</v>
      </c>
      <c r="U80" s="226" t="str">
        <f>IF(AND(M80&gt;0,P80&gt;0),ROUNDDOWN(P80/2000,0),"")</f>
        <v/>
      </c>
      <c r="V80" s="227"/>
      <c r="W80" s="227"/>
      <c r="X80" s="230" t="s">
        <v>50</v>
      </c>
      <c r="Y80" s="231"/>
      <c r="Z80" s="134"/>
      <c r="AA80" s="134"/>
    </row>
    <row r="81" spans="1:54" s="40" customFormat="1" ht="27.95" customHeight="1">
      <c r="A81" s="120" t="str">
        <f>IF(C81&gt;0,C81,A80&amp;"a")</f>
        <v>D12</v>
      </c>
      <c r="B81" s="42"/>
      <c r="C81" s="198" t="s">
        <v>207</v>
      </c>
      <c r="D81" s="199"/>
      <c r="E81" s="195" t="s">
        <v>62</v>
      </c>
      <c r="F81" s="196"/>
      <c r="G81" s="196"/>
      <c r="H81" s="196"/>
      <c r="I81" s="196"/>
      <c r="J81" s="196"/>
      <c r="K81" s="196"/>
      <c r="L81" s="197"/>
      <c r="M81" s="202"/>
      <c r="N81" s="203"/>
      <c r="O81" s="43" t="s">
        <v>49</v>
      </c>
      <c r="P81" s="202"/>
      <c r="Q81" s="203"/>
      <c r="R81" s="203"/>
      <c r="S81" s="203"/>
      <c r="T81" s="103" t="s">
        <v>152</v>
      </c>
      <c r="U81" s="226" t="str">
        <f>IF(AND(M81&gt;0,P81&gt;0),ROUNDDOWN(P81/2000,0),"")</f>
        <v/>
      </c>
      <c r="V81" s="227"/>
      <c r="W81" s="227"/>
      <c r="X81" s="230" t="s">
        <v>50</v>
      </c>
      <c r="Y81" s="231"/>
      <c r="Z81" s="134"/>
      <c r="AA81" s="134"/>
    </row>
    <row r="82" spans="1:54" s="40" customFormat="1" ht="27.95" customHeight="1">
      <c r="A82" s="120" t="str">
        <f>IF(C82&gt;0,C82,A81&amp;"a")</f>
        <v>D13</v>
      </c>
      <c r="B82" s="42"/>
      <c r="C82" s="198" t="s">
        <v>208</v>
      </c>
      <c r="D82" s="199"/>
      <c r="E82" s="195" t="s">
        <v>63</v>
      </c>
      <c r="F82" s="196"/>
      <c r="G82" s="196"/>
      <c r="H82" s="196"/>
      <c r="I82" s="196"/>
      <c r="J82" s="196"/>
      <c r="K82" s="196"/>
      <c r="L82" s="197"/>
      <c r="M82" s="202"/>
      <c r="N82" s="203"/>
      <c r="O82" s="43" t="s">
        <v>49</v>
      </c>
      <c r="P82" s="202"/>
      <c r="Q82" s="203"/>
      <c r="R82" s="203"/>
      <c r="S82" s="203"/>
      <c r="T82" s="103" t="s">
        <v>152</v>
      </c>
      <c r="U82" s="226" t="str">
        <f>IF(AND(M82&gt;0,P82&gt;0),ROUNDDOWN(P82/2000,0),"")</f>
        <v/>
      </c>
      <c r="V82" s="227"/>
      <c r="W82" s="227"/>
      <c r="X82" s="230" t="s">
        <v>50</v>
      </c>
      <c r="Y82" s="231"/>
      <c r="Z82" s="134"/>
      <c r="AA82" s="134"/>
    </row>
    <row r="83" spans="1:54" s="40" customFormat="1" ht="27.95" customHeight="1">
      <c r="A83" s="120" t="str">
        <f>IF(C83&gt;0,C83,A82&amp;"a")</f>
        <v>D14</v>
      </c>
      <c r="B83" s="42"/>
      <c r="C83" s="198" t="s">
        <v>209</v>
      </c>
      <c r="D83" s="199"/>
      <c r="E83" s="195" t="s">
        <v>64</v>
      </c>
      <c r="F83" s="196"/>
      <c r="G83" s="196"/>
      <c r="H83" s="196"/>
      <c r="I83" s="196"/>
      <c r="J83" s="196"/>
      <c r="K83" s="196"/>
      <c r="L83" s="197"/>
      <c r="M83" s="202"/>
      <c r="N83" s="203"/>
      <c r="O83" s="43" t="s">
        <v>49</v>
      </c>
      <c r="P83" s="202"/>
      <c r="Q83" s="203"/>
      <c r="R83" s="203"/>
      <c r="S83" s="203"/>
      <c r="T83" s="103" t="s">
        <v>152</v>
      </c>
      <c r="U83" s="226" t="str">
        <f>IF(AND(M83&gt;0,P83&gt;0),ROUNDDOWN(P83/2000,0),"")</f>
        <v/>
      </c>
      <c r="V83" s="227"/>
      <c r="W83" s="227"/>
      <c r="X83" s="230" t="s">
        <v>50</v>
      </c>
      <c r="Y83" s="231"/>
      <c r="Z83" s="134"/>
      <c r="AA83" s="134"/>
    </row>
    <row r="84" spans="1:54" s="40" customFormat="1" ht="5.0999999999999996" customHeight="1">
      <c r="A84" s="123"/>
      <c r="B84" s="42"/>
      <c r="C84" s="42"/>
      <c r="D84" s="44"/>
      <c r="E84" s="45"/>
      <c r="F84" s="45"/>
      <c r="G84" s="45"/>
      <c r="H84" s="45"/>
      <c r="I84" s="46"/>
      <c r="J84" s="46"/>
      <c r="K84" s="46"/>
      <c r="L84" s="47"/>
      <c r="M84" s="48"/>
      <c r="N84" s="48"/>
      <c r="O84" s="49"/>
      <c r="P84" s="49"/>
      <c r="Q84" s="49"/>
      <c r="R84" s="49"/>
      <c r="S84" s="50"/>
      <c r="T84" s="51"/>
      <c r="U84" s="26"/>
      <c r="V84" s="26"/>
      <c r="W84" s="26"/>
      <c r="X84" s="26"/>
      <c r="Y84" s="26"/>
      <c r="Z84" s="134"/>
      <c r="AA84" s="134"/>
    </row>
    <row r="85" spans="1:54" s="40" customFormat="1" ht="5.0999999999999996" customHeight="1">
      <c r="A85" s="123"/>
      <c r="B85" s="106"/>
      <c r="C85" s="52"/>
      <c r="D85" s="52"/>
      <c r="E85" s="52"/>
      <c r="F85" s="52"/>
      <c r="G85" s="52"/>
      <c r="H85" s="52"/>
      <c r="I85" s="52"/>
      <c r="J85" s="52"/>
      <c r="K85" s="52"/>
      <c r="L85" s="52"/>
      <c r="M85" s="52"/>
      <c r="N85" s="52"/>
      <c r="O85" s="52"/>
      <c r="P85" s="52"/>
      <c r="Q85" s="52"/>
      <c r="R85" s="52"/>
      <c r="S85" s="52"/>
      <c r="T85" s="52"/>
      <c r="U85" s="24"/>
      <c r="V85" s="24"/>
      <c r="W85" s="24"/>
      <c r="X85" s="24"/>
      <c r="Y85" s="24"/>
      <c r="Z85" s="134"/>
      <c r="AA85" s="134"/>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row>
    <row r="86" spans="1:54" s="40" customFormat="1" ht="5.0999999999999996" customHeight="1">
      <c r="A86" s="123"/>
      <c r="B86" s="106"/>
      <c r="C86" s="54"/>
      <c r="D86" s="55"/>
      <c r="E86" s="55"/>
      <c r="F86" s="55"/>
      <c r="G86" s="56"/>
      <c r="H86" s="56"/>
      <c r="I86" s="56"/>
      <c r="J86" s="56"/>
      <c r="L86" s="54"/>
      <c r="M86" s="57"/>
      <c r="N86" s="57"/>
      <c r="O86" s="57"/>
      <c r="P86" s="57"/>
      <c r="Q86" s="57"/>
      <c r="R86" s="57"/>
      <c r="S86" s="57"/>
      <c r="T86" s="57"/>
      <c r="U86" s="166"/>
      <c r="V86" s="134"/>
      <c r="W86" s="134"/>
      <c r="X86" s="134"/>
      <c r="Y86" s="134"/>
      <c r="Z86" s="134"/>
      <c r="AA86" s="134"/>
      <c r="AD86" s="58"/>
    </row>
    <row r="87" spans="1:54" s="40" customFormat="1" ht="30" customHeight="1">
      <c r="A87" s="123"/>
      <c r="B87" s="41" t="s">
        <v>80</v>
      </c>
      <c r="C87" s="282" t="s">
        <v>65</v>
      </c>
      <c r="D87" s="283"/>
      <c r="E87" s="283"/>
      <c r="F87" s="283"/>
      <c r="G87" s="283"/>
      <c r="H87" s="283"/>
      <c r="I87" s="283"/>
      <c r="J87" s="283"/>
      <c r="K87" s="283"/>
      <c r="L87" s="283"/>
      <c r="M87" s="283"/>
      <c r="N87" s="283"/>
      <c r="O87" s="283"/>
      <c r="P87" s="283"/>
      <c r="Q87" s="283"/>
      <c r="R87" s="283"/>
      <c r="S87" s="283"/>
      <c r="T87" s="283"/>
      <c r="U87" s="283"/>
      <c r="V87" s="283"/>
      <c r="W87" s="283"/>
      <c r="X87" s="283"/>
      <c r="Y87" s="283"/>
      <c r="Z87" s="134"/>
      <c r="AA87" s="134"/>
    </row>
    <row r="88" spans="1:54" s="40" customFormat="1" ht="27.95" customHeight="1">
      <c r="A88" s="123"/>
      <c r="B88" s="42"/>
      <c r="C88" s="301" t="s">
        <v>45</v>
      </c>
      <c r="D88" s="302"/>
      <c r="E88" s="212" t="s">
        <v>83</v>
      </c>
      <c r="F88" s="213"/>
      <c r="G88" s="213"/>
      <c r="H88" s="213"/>
      <c r="I88" s="213"/>
      <c r="J88" s="213"/>
      <c r="K88" s="213"/>
      <c r="L88" s="214"/>
      <c r="M88" s="303" t="s">
        <v>46</v>
      </c>
      <c r="N88" s="304"/>
      <c r="O88" s="305"/>
      <c r="P88" s="303" t="s">
        <v>47</v>
      </c>
      <c r="Q88" s="304"/>
      <c r="R88" s="304"/>
      <c r="S88" s="304"/>
      <c r="T88" s="305"/>
      <c r="U88" s="218" t="s">
        <v>278</v>
      </c>
      <c r="V88" s="216"/>
      <c r="W88" s="216"/>
      <c r="X88" s="216"/>
      <c r="Y88" s="217"/>
      <c r="Z88" s="134"/>
      <c r="AA88" s="134"/>
    </row>
    <row r="89" spans="1:54" s="40" customFormat="1" ht="27.95" customHeight="1">
      <c r="A89" s="120" t="str">
        <f t="shared" ref="A89:A98" si="2">IF(C89&gt;0,C89,A88&amp;"a")</f>
        <v>D15</v>
      </c>
      <c r="B89" s="42"/>
      <c r="C89" s="275" t="s">
        <v>210</v>
      </c>
      <c r="D89" s="276"/>
      <c r="E89" s="324" t="s">
        <v>67</v>
      </c>
      <c r="F89" s="325"/>
      <c r="G89" s="325"/>
      <c r="H89" s="325"/>
      <c r="I89" s="325"/>
      <c r="J89" s="325"/>
      <c r="K89" s="325"/>
      <c r="L89" s="326"/>
      <c r="M89" s="202"/>
      <c r="N89" s="203"/>
      <c r="O89" s="43" t="s">
        <v>49</v>
      </c>
      <c r="P89" s="202"/>
      <c r="Q89" s="203"/>
      <c r="R89" s="203"/>
      <c r="S89" s="203"/>
      <c r="T89" s="103" t="s">
        <v>152</v>
      </c>
      <c r="U89" s="226" t="str">
        <f t="shared" ref="U89:U97" si="3">IF(AND(M89&gt;0,P89&gt;0),ROUNDDOWN(P89/2000,0),"")</f>
        <v/>
      </c>
      <c r="V89" s="227"/>
      <c r="W89" s="227"/>
      <c r="X89" s="230" t="s">
        <v>50</v>
      </c>
      <c r="Y89" s="231"/>
      <c r="Z89" s="134"/>
      <c r="AA89" s="134"/>
    </row>
    <row r="90" spans="1:54" s="40" customFormat="1" ht="27.95" customHeight="1">
      <c r="A90" s="120" t="str">
        <f t="shared" si="2"/>
        <v>D16</v>
      </c>
      <c r="B90" s="42"/>
      <c r="C90" s="198" t="s">
        <v>211</v>
      </c>
      <c r="D90" s="199"/>
      <c r="E90" s="195" t="s">
        <v>68</v>
      </c>
      <c r="F90" s="196"/>
      <c r="G90" s="196"/>
      <c r="H90" s="196"/>
      <c r="I90" s="196"/>
      <c r="J90" s="196"/>
      <c r="K90" s="196"/>
      <c r="L90" s="197"/>
      <c r="M90" s="202"/>
      <c r="N90" s="203"/>
      <c r="O90" s="43" t="s">
        <v>49</v>
      </c>
      <c r="P90" s="202"/>
      <c r="Q90" s="203"/>
      <c r="R90" s="203"/>
      <c r="S90" s="203"/>
      <c r="T90" s="103" t="s">
        <v>152</v>
      </c>
      <c r="U90" s="226" t="str">
        <f t="shared" si="3"/>
        <v/>
      </c>
      <c r="V90" s="227"/>
      <c r="W90" s="227"/>
      <c r="X90" s="230" t="s">
        <v>50</v>
      </c>
      <c r="Y90" s="231"/>
      <c r="Z90" s="134"/>
      <c r="AA90" s="134"/>
    </row>
    <row r="91" spans="1:54" s="40" customFormat="1" ht="27.95" customHeight="1">
      <c r="A91" s="120" t="str">
        <f t="shared" si="2"/>
        <v>D17</v>
      </c>
      <c r="B91" s="42"/>
      <c r="C91" s="198" t="s">
        <v>212</v>
      </c>
      <c r="D91" s="199"/>
      <c r="E91" s="195" t="s">
        <v>69</v>
      </c>
      <c r="F91" s="196"/>
      <c r="G91" s="196"/>
      <c r="H91" s="196"/>
      <c r="I91" s="196"/>
      <c r="J91" s="196"/>
      <c r="K91" s="196"/>
      <c r="L91" s="197"/>
      <c r="M91" s="202"/>
      <c r="N91" s="203"/>
      <c r="O91" s="43" t="s">
        <v>49</v>
      </c>
      <c r="P91" s="202"/>
      <c r="Q91" s="203"/>
      <c r="R91" s="203"/>
      <c r="S91" s="203"/>
      <c r="T91" s="103" t="s">
        <v>152</v>
      </c>
      <c r="U91" s="226" t="str">
        <f t="shared" si="3"/>
        <v/>
      </c>
      <c r="V91" s="227"/>
      <c r="W91" s="227"/>
      <c r="X91" s="230" t="s">
        <v>50</v>
      </c>
      <c r="Y91" s="231"/>
      <c r="Z91" s="134"/>
      <c r="AA91" s="134"/>
    </row>
    <row r="92" spans="1:54" s="40" customFormat="1" ht="27.95" customHeight="1">
      <c r="A92" s="120" t="str">
        <f>IF(C92&gt;0,C92,A91&amp;"a")</f>
        <v>D18</v>
      </c>
      <c r="B92" s="42"/>
      <c r="C92" s="198" t="s">
        <v>213</v>
      </c>
      <c r="D92" s="199"/>
      <c r="E92" s="324" t="s">
        <v>70</v>
      </c>
      <c r="F92" s="325"/>
      <c r="G92" s="325"/>
      <c r="H92" s="325"/>
      <c r="I92" s="325"/>
      <c r="J92" s="325"/>
      <c r="K92" s="325"/>
      <c r="L92" s="326"/>
      <c r="M92" s="202"/>
      <c r="N92" s="203"/>
      <c r="O92" s="43" t="s">
        <v>49</v>
      </c>
      <c r="P92" s="202"/>
      <c r="Q92" s="203"/>
      <c r="R92" s="203"/>
      <c r="S92" s="203"/>
      <c r="T92" s="103" t="s">
        <v>152</v>
      </c>
      <c r="U92" s="226" t="str">
        <f t="shared" si="3"/>
        <v/>
      </c>
      <c r="V92" s="227"/>
      <c r="W92" s="227"/>
      <c r="X92" s="230" t="s">
        <v>50</v>
      </c>
      <c r="Y92" s="231"/>
      <c r="Z92" s="134"/>
      <c r="AA92" s="134"/>
    </row>
    <row r="93" spans="1:54" s="40" customFormat="1" ht="27.95" customHeight="1">
      <c r="A93" s="120" t="str">
        <f t="shared" si="2"/>
        <v>D19</v>
      </c>
      <c r="B93" s="42"/>
      <c r="C93" s="198" t="s">
        <v>214</v>
      </c>
      <c r="D93" s="199"/>
      <c r="E93" s="195" t="s">
        <v>71</v>
      </c>
      <c r="F93" s="196"/>
      <c r="G93" s="196"/>
      <c r="H93" s="196"/>
      <c r="I93" s="196"/>
      <c r="J93" s="196"/>
      <c r="K93" s="196"/>
      <c r="L93" s="197"/>
      <c r="M93" s="202"/>
      <c r="N93" s="203"/>
      <c r="O93" s="43" t="s">
        <v>49</v>
      </c>
      <c r="P93" s="202"/>
      <c r="Q93" s="203"/>
      <c r="R93" s="203"/>
      <c r="S93" s="203"/>
      <c r="T93" s="103" t="s">
        <v>152</v>
      </c>
      <c r="U93" s="226" t="str">
        <f t="shared" si="3"/>
        <v/>
      </c>
      <c r="V93" s="227"/>
      <c r="W93" s="227"/>
      <c r="X93" s="230" t="s">
        <v>50</v>
      </c>
      <c r="Y93" s="231"/>
      <c r="Z93" s="134"/>
      <c r="AA93" s="134"/>
    </row>
    <row r="94" spans="1:54" s="40" customFormat="1" ht="27.95" customHeight="1">
      <c r="A94" s="120" t="str">
        <f>IF(C94&gt;0,C94,#REF!&amp;"a")</f>
        <v>D21</v>
      </c>
      <c r="B94" s="42"/>
      <c r="C94" s="275" t="s">
        <v>215</v>
      </c>
      <c r="D94" s="276"/>
      <c r="E94" s="277" t="s">
        <v>112</v>
      </c>
      <c r="F94" s="278"/>
      <c r="G94" s="278"/>
      <c r="H94" s="278"/>
      <c r="I94" s="278"/>
      <c r="J94" s="278"/>
      <c r="K94" s="278"/>
      <c r="L94" s="279"/>
      <c r="M94" s="202"/>
      <c r="N94" s="203"/>
      <c r="O94" s="115" t="s">
        <v>49</v>
      </c>
      <c r="P94" s="202"/>
      <c r="Q94" s="203"/>
      <c r="R94" s="203"/>
      <c r="S94" s="203"/>
      <c r="T94" s="103" t="s">
        <v>152</v>
      </c>
      <c r="U94" s="226" t="str">
        <f t="shared" si="3"/>
        <v/>
      </c>
      <c r="V94" s="227"/>
      <c r="W94" s="227"/>
      <c r="X94" s="232" t="s">
        <v>50</v>
      </c>
      <c r="Y94" s="233"/>
      <c r="Z94" s="134"/>
      <c r="AA94" s="134"/>
    </row>
    <row r="95" spans="1:54" s="40" customFormat="1" ht="27.95" customHeight="1">
      <c r="A95" s="120" t="str">
        <f>IF(C95&gt;0,C95,A94&amp;"a")</f>
        <v>D23</v>
      </c>
      <c r="B95" s="42"/>
      <c r="C95" s="275" t="s">
        <v>218</v>
      </c>
      <c r="D95" s="276"/>
      <c r="E95" s="195" t="s">
        <v>216</v>
      </c>
      <c r="F95" s="196"/>
      <c r="G95" s="196"/>
      <c r="H95" s="196"/>
      <c r="I95" s="196"/>
      <c r="J95" s="196"/>
      <c r="K95" s="196"/>
      <c r="L95" s="197"/>
      <c r="M95" s="202"/>
      <c r="N95" s="203"/>
      <c r="O95" s="115" t="s">
        <v>49</v>
      </c>
      <c r="P95" s="202"/>
      <c r="Q95" s="203"/>
      <c r="R95" s="203"/>
      <c r="S95" s="203"/>
      <c r="T95" s="103" t="s">
        <v>152</v>
      </c>
      <c r="U95" s="226" t="str">
        <f t="shared" si="3"/>
        <v/>
      </c>
      <c r="V95" s="227"/>
      <c r="W95" s="227"/>
      <c r="X95" s="232" t="s">
        <v>50</v>
      </c>
      <c r="Y95" s="233"/>
      <c r="Z95" s="134"/>
      <c r="AA95" s="134"/>
    </row>
    <row r="96" spans="1:54" s="40" customFormat="1" ht="27.95" customHeight="1">
      <c r="A96" s="120" t="str">
        <f>IF(C96&gt;0,C96,A95&amp;"a")</f>
        <v>D24</v>
      </c>
      <c r="B96" s="42"/>
      <c r="C96" s="275" t="s">
        <v>242</v>
      </c>
      <c r="D96" s="276"/>
      <c r="E96" s="277" t="s">
        <v>217</v>
      </c>
      <c r="F96" s="278"/>
      <c r="G96" s="278"/>
      <c r="H96" s="278"/>
      <c r="I96" s="278"/>
      <c r="J96" s="278"/>
      <c r="K96" s="278"/>
      <c r="L96" s="279"/>
      <c r="M96" s="202"/>
      <c r="N96" s="203"/>
      <c r="O96" s="115" t="s">
        <v>49</v>
      </c>
      <c r="P96" s="202"/>
      <c r="Q96" s="203"/>
      <c r="R96" s="203"/>
      <c r="S96" s="203"/>
      <c r="T96" s="103" t="s">
        <v>152</v>
      </c>
      <c r="U96" s="226" t="str">
        <f t="shared" si="3"/>
        <v/>
      </c>
      <c r="V96" s="227"/>
      <c r="W96" s="227"/>
      <c r="X96" s="232" t="s">
        <v>50</v>
      </c>
      <c r="Y96" s="233"/>
      <c r="Z96" s="134"/>
      <c r="AA96" s="134"/>
    </row>
    <row r="97" spans="1:54" s="40" customFormat="1" ht="27.95" customHeight="1">
      <c r="A97" s="120" t="str">
        <f>IF(C97&gt;0,C97,A94&amp;"a")</f>
        <v>D29</v>
      </c>
      <c r="B97" s="42"/>
      <c r="C97" s="317" t="s">
        <v>219</v>
      </c>
      <c r="D97" s="318"/>
      <c r="E97" s="195" t="s">
        <v>75</v>
      </c>
      <c r="F97" s="196"/>
      <c r="G97" s="196"/>
      <c r="H97" s="196"/>
      <c r="I97" s="196"/>
      <c r="J97" s="196"/>
      <c r="K97" s="196"/>
      <c r="L97" s="197"/>
      <c r="M97" s="202"/>
      <c r="N97" s="203"/>
      <c r="O97" s="66" t="s">
        <v>49</v>
      </c>
      <c r="P97" s="202"/>
      <c r="Q97" s="203"/>
      <c r="R97" s="203"/>
      <c r="S97" s="203"/>
      <c r="T97" s="103" t="s">
        <v>152</v>
      </c>
      <c r="U97" s="226" t="str">
        <f t="shared" si="3"/>
        <v/>
      </c>
      <c r="V97" s="227"/>
      <c r="W97" s="227"/>
      <c r="X97" s="230" t="s">
        <v>50</v>
      </c>
      <c r="Y97" s="231"/>
      <c r="Z97" s="134"/>
      <c r="AA97" s="134"/>
    </row>
    <row r="98" spans="1:54" s="40" customFormat="1" ht="27.95" customHeight="1">
      <c r="A98" s="120" t="str">
        <f t="shared" si="2"/>
        <v>D29a</v>
      </c>
      <c r="B98" s="42"/>
      <c r="C98" s="319"/>
      <c r="D98" s="320"/>
      <c r="E98" s="234" t="s">
        <v>86</v>
      </c>
      <c r="F98" s="235"/>
      <c r="G98" s="235"/>
      <c r="H98" s="235"/>
      <c r="I98" s="235"/>
      <c r="J98" s="235"/>
      <c r="K98" s="235"/>
      <c r="L98" s="235"/>
      <c r="M98" s="235"/>
      <c r="N98" s="235"/>
      <c r="O98" s="235"/>
      <c r="P98" s="235"/>
      <c r="Q98" s="235"/>
      <c r="R98" s="235"/>
      <c r="S98" s="235"/>
      <c r="T98" s="235"/>
      <c r="U98" s="235"/>
      <c r="V98" s="235"/>
      <c r="W98" s="235"/>
      <c r="X98" s="235"/>
      <c r="Y98" s="236"/>
      <c r="Z98" s="134"/>
      <c r="AA98" s="134"/>
    </row>
    <row r="99" spans="1:54" s="40" customFormat="1" ht="5.0999999999999996" customHeight="1">
      <c r="A99" s="120" t="str">
        <f>IF(C99&gt;0,C99,A98&amp;"a")</f>
        <v>D29aa</v>
      </c>
      <c r="B99" s="42"/>
      <c r="C99" s="42"/>
      <c r="D99" s="44"/>
      <c r="E99" s="45"/>
      <c r="F99" s="45"/>
      <c r="G99" s="45"/>
      <c r="H99" s="45"/>
      <c r="I99" s="46"/>
      <c r="J99" s="46"/>
      <c r="K99" s="46"/>
      <c r="L99" s="47"/>
      <c r="M99" s="48"/>
      <c r="N99" s="48"/>
      <c r="O99" s="49"/>
      <c r="P99" s="49"/>
      <c r="Q99" s="49"/>
      <c r="R99" s="49"/>
      <c r="S99" s="50"/>
      <c r="T99" s="51"/>
      <c r="U99" s="26"/>
      <c r="V99" s="26"/>
      <c r="W99" s="26"/>
      <c r="X99" s="26"/>
      <c r="Y99" s="26"/>
      <c r="Z99" s="134"/>
      <c r="AA99" s="134"/>
    </row>
    <row r="100" spans="1:54" s="40" customFormat="1" ht="5.0999999999999996" customHeight="1">
      <c r="A100" s="123"/>
      <c r="B100" s="106"/>
      <c r="C100" s="52"/>
      <c r="D100" s="52"/>
      <c r="E100" s="52"/>
      <c r="F100" s="52"/>
      <c r="G100" s="52"/>
      <c r="H100" s="52"/>
      <c r="I100" s="52"/>
      <c r="J100" s="52"/>
      <c r="K100" s="52"/>
      <c r="L100" s="52"/>
      <c r="M100" s="52"/>
      <c r="N100" s="52"/>
      <c r="O100" s="52"/>
      <c r="P100" s="52"/>
      <c r="Q100" s="52"/>
      <c r="R100" s="52"/>
      <c r="S100" s="52"/>
      <c r="T100" s="52"/>
      <c r="U100" s="24"/>
      <c r="V100" s="24"/>
      <c r="W100" s="24"/>
      <c r="X100" s="24"/>
      <c r="Y100" s="24"/>
      <c r="Z100" s="134"/>
      <c r="AA100" s="134"/>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row>
    <row r="101" spans="1:54" s="40" customFormat="1" ht="30" customHeight="1">
      <c r="A101" s="123"/>
      <c r="B101" s="41" t="s">
        <v>162</v>
      </c>
      <c r="C101" s="308" t="s">
        <v>72</v>
      </c>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134"/>
      <c r="AA101" s="134"/>
    </row>
    <row r="102" spans="1:54" ht="5.0999999999999996" customHeight="1">
      <c r="B102" s="111"/>
      <c r="C102" s="59"/>
      <c r="D102" s="60"/>
      <c r="E102" s="60"/>
      <c r="F102" s="58"/>
      <c r="G102" s="61"/>
      <c r="H102" s="61"/>
      <c r="I102" s="61"/>
      <c r="J102" s="61"/>
      <c r="K102" s="61"/>
      <c r="L102" s="61"/>
      <c r="M102" s="61"/>
      <c r="N102" s="61"/>
      <c r="O102" s="61"/>
      <c r="P102" s="61"/>
      <c r="Q102" s="61"/>
      <c r="R102" s="61"/>
      <c r="S102" s="61"/>
      <c r="T102" s="61"/>
      <c r="U102" s="167"/>
      <c r="V102" s="167"/>
      <c r="W102" s="167"/>
      <c r="X102" s="167"/>
      <c r="Y102" s="167"/>
    </row>
    <row r="103" spans="1:54" s="40" customFormat="1" ht="30" customHeight="1">
      <c r="A103" s="123"/>
      <c r="B103" s="112"/>
      <c r="C103" s="301" t="s">
        <v>45</v>
      </c>
      <c r="D103" s="302"/>
      <c r="E103" s="303" t="s">
        <v>66</v>
      </c>
      <c r="F103" s="304"/>
      <c r="G103" s="304"/>
      <c r="H103" s="304"/>
      <c r="I103" s="304"/>
      <c r="J103" s="304"/>
      <c r="K103" s="304"/>
      <c r="L103" s="305"/>
      <c r="M103" s="258" t="s">
        <v>46</v>
      </c>
      <c r="N103" s="259"/>
      <c r="O103" s="260"/>
      <c r="P103" s="303" t="s">
        <v>47</v>
      </c>
      <c r="Q103" s="304"/>
      <c r="R103" s="304"/>
      <c r="S103" s="304"/>
      <c r="T103" s="305"/>
      <c r="U103" s="218" t="s">
        <v>278</v>
      </c>
      <c r="V103" s="216"/>
      <c r="W103" s="216"/>
      <c r="X103" s="216"/>
      <c r="Y103" s="217"/>
      <c r="Z103" s="134"/>
      <c r="AA103" s="134"/>
    </row>
    <row r="104" spans="1:54" s="40" customFormat="1" ht="27.95" customHeight="1">
      <c r="A104" s="120" t="str">
        <f>IF(C104&gt;0,C104,A103&amp;"a")</f>
        <v>D30</v>
      </c>
      <c r="B104" s="42"/>
      <c r="C104" s="317" t="s">
        <v>220</v>
      </c>
      <c r="D104" s="318"/>
      <c r="E104" s="195" t="s">
        <v>126</v>
      </c>
      <c r="F104" s="196"/>
      <c r="G104" s="196"/>
      <c r="H104" s="196"/>
      <c r="I104" s="196"/>
      <c r="J104" s="196"/>
      <c r="K104" s="196"/>
      <c r="L104" s="197"/>
      <c r="M104" s="202"/>
      <c r="N104" s="203"/>
      <c r="O104" s="79" t="s">
        <v>49</v>
      </c>
      <c r="P104" s="202"/>
      <c r="Q104" s="203"/>
      <c r="R104" s="203"/>
      <c r="S104" s="203"/>
      <c r="T104" s="103" t="s">
        <v>152</v>
      </c>
      <c r="U104" s="226" t="str">
        <f>IF(AND(M104&gt;0,P104&gt;0),ROUNDDOWN(P104/2000,0),"")</f>
        <v/>
      </c>
      <c r="V104" s="227"/>
      <c r="W104" s="227"/>
      <c r="X104" s="230" t="s">
        <v>50</v>
      </c>
      <c r="Y104" s="231"/>
      <c r="Z104" s="134"/>
      <c r="AA104" s="134"/>
    </row>
    <row r="105" spans="1:54" s="40" customFormat="1" ht="27.95" customHeight="1">
      <c r="A105" s="120" t="str">
        <f>IF(C105&gt;0,C105,A104&amp;"a")</f>
        <v>D30a</v>
      </c>
      <c r="B105" s="42"/>
      <c r="C105" s="319"/>
      <c r="D105" s="320"/>
      <c r="E105" s="234" t="s">
        <v>86</v>
      </c>
      <c r="F105" s="235"/>
      <c r="G105" s="235"/>
      <c r="H105" s="235"/>
      <c r="I105" s="235"/>
      <c r="J105" s="235"/>
      <c r="K105" s="235"/>
      <c r="L105" s="235"/>
      <c r="M105" s="235"/>
      <c r="N105" s="235"/>
      <c r="O105" s="235"/>
      <c r="P105" s="235"/>
      <c r="Q105" s="235"/>
      <c r="R105" s="235"/>
      <c r="S105" s="235"/>
      <c r="T105" s="235"/>
      <c r="U105" s="235"/>
      <c r="V105" s="235"/>
      <c r="W105" s="235"/>
      <c r="X105" s="235"/>
      <c r="Y105" s="236"/>
      <c r="Z105" s="134"/>
      <c r="AA105" s="134"/>
    </row>
    <row r="106" spans="1:54" s="40" customFormat="1" ht="5.0999999999999996" customHeight="1">
      <c r="A106" s="123"/>
      <c r="B106" s="42"/>
      <c r="C106" s="42"/>
      <c r="D106" s="44"/>
      <c r="E106" s="45"/>
      <c r="F106" s="45"/>
      <c r="G106" s="45"/>
      <c r="H106" s="45"/>
      <c r="I106" s="46"/>
      <c r="J106" s="46"/>
      <c r="K106" s="46"/>
      <c r="L106" s="47"/>
      <c r="M106" s="48"/>
      <c r="N106" s="48"/>
      <c r="O106" s="49"/>
      <c r="P106" s="49"/>
      <c r="Q106" s="49"/>
      <c r="R106" s="49"/>
      <c r="S106" s="50"/>
      <c r="T106" s="51"/>
      <c r="U106" s="26"/>
      <c r="V106" s="26"/>
      <c r="W106" s="26"/>
      <c r="X106" s="26"/>
      <c r="Y106" s="26"/>
      <c r="Z106" s="134"/>
      <c r="AA106" s="134"/>
    </row>
    <row r="107" spans="1:54" s="40" customFormat="1" ht="5.0999999999999996" customHeight="1">
      <c r="A107" s="123"/>
      <c r="B107" s="106"/>
      <c r="C107" s="52"/>
      <c r="D107" s="52"/>
      <c r="E107" s="52"/>
      <c r="F107" s="52"/>
      <c r="G107" s="52"/>
      <c r="H107" s="52"/>
      <c r="I107" s="52"/>
      <c r="J107" s="52"/>
      <c r="K107" s="52"/>
      <c r="L107" s="52"/>
      <c r="M107" s="52"/>
      <c r="N107" s="52"/>
      <c r="O107" s="52"/>
      <c r="P107" s="52"/>
      <c r="Q107" s="52"/>
      <c r="R107" s="52"/>
      <c r="S107" s="52"/>
      <c r="T107" s="52"/>
      <c r="U107" s="24"/>
      <c r="V107" s="24"/>
      <c r="W107" s="24"/>
      <c r="X107" s="24"/>
      <c r="Y107" s="24"/>
      <c r="Z107" s="134"/>
      <c r="AA107" s="134"/>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row>
    <row r="108" spans="1:54" s="40" customFormat="1" ht="5.0999999999999996" customHeight="1">
      <c r="A108" s="123"/>
      <c r="B108" s="106"/>
      <c r="C108" s="54"/>
      <c r="D108" s="55"/>
      <c r="E108" s="55"/>
      <c r="F108" s="55"/>
      <c r="G108" s="56"/>
      <c r="H108" s="56"/>
      <c r="I108" s="56"/>
      <c r="J108" s="56"/>
      <c r="L108" s="54"/>
      <c r="M108" s="57"/>
      <c r="N108" s="57"/>
      <c r="O108" s="57"/>
      <c r="P108" s="57"/>
      <c r="Q108" s="57"/>
      <c r="R108" s="57"/>
      <c r="S108" s="57"/>
      <c r="T108" s="57"/>
      <c r="U108" s="166"/>
      <c r="V108" s="134"/>
      <c r="W108" s="134"/>
      <c r="X108" s="134"/>
      <c r="Y108" s="134"/>
      <c r="Z108" s="134"/>
      <c r="AA108" s="134"/>
      <c r="AD108" s="58"/>
    </row>
    <row r="109" spans="1:54" s="40" customFormat="1" ht="30" customHeight="1">
      <c r="A109" s="123"/>
      <c r="B109" s="41" t="s">
        <v>163</v>
      </c>
      <c r="C109" s="308" t="s">
        <v>156</v>
      </c>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134"/>
      <c r="AA109" s="134"/>
    </row>
    <row r="110" spans="1:54" ht="5.0999999999999996" customHeight="1">
      <c r="B110" s="111"/>
      <c r="C110" s="59"/>
      <c r="D110" s="60"/>
      <c r="E110" s="60"/>
      <c r="F110" s="58"/>
      <c r="G110" s="61"/>
      <c r="H110" s="61"/>
      <c r="I110" s="61"/>
      <c r="J110" s="61"/>
      <c r="K110" s="61"/>
      <c r="L110" s="61"/>
      <c r="M110" s="61"/>
      <c r="N110" s="61"/>
      <c r="O110" s="61"/>
      <c r="P110" s="61"/>
      <c r="Q110" s="61"/>
      <c r="R110" s="61"/>
      <c r="S110" s="61"/>
      <c r="T110" s="61"/>
      <c r="U110" s="167"/>
      <c r="V110" s="167"/>
      <c r="W110" s="167"/>
      <c r="X110" s="167"/>
      <c r="Y110" s="167"/>
    </row>
    <row r="111" spans="1:54" s="40" customFormat="1" ht="30" customHeight="1">
      <c r="A111" s="123"/>
      <c r="B111" s="112"/>
      <c r="C111" s="301" t="s">
        <v>45</v>
      </c>
      <c r="D111" s="302"/>
      <c r="E111" s="303" t="s">
        <v>66</v>
      </c>
      <c r="F111" s="304"/>
      <c r="G111" s="304"/>
      <c r="H111" s="304"/>
      <c r="I111" s="304"/>
      <c r="J111" s="304"/>
      <c r="K111" s="304"/>
      <c r="L111" s="305"/>
      <c r="M111" s="258" t="s">
        <v>46</v>
      </c>
      <c r="N111" s="259"/>
      <c r="O111" s="260"/>
      <c r="P111" s="303" t="s">
        <v>47</v>
      </c>
      <c r="Q111" s="304"/>
      <c r="R111" s="304"/>
      <c r="S111" s="304"/>
      <c r="T111" s="305"/>
      <c r="U111" s="218" t="s">
        <v>278</v>
      </c>
      <c r="V111" s="216"/>
      <c r="W111" s="216"/>
      <c r="X111" s="216"/>
      <c r="Y111" s="217"/>
      <c r="Z111" s="134"/>
      <c r="AA111" s="134"/>
    </row>
    <row r="112" spans="1:54" s="40" customFormat="1" ht="27.95" customHeight="1">
      <c r="A112" s="120" t="str">
        <f>IF(C112&gt;0,C112,A111&amp;"a")</f>
        <v>D31</v>
      </c>
      <c r="B112" s="42"/>
      <c r="C112" s="306" t="s">
        <v>221</v>
      </c>
      <c r="D112" s="307"/>
      <c r="E112" s="195" t="s">
        <v>156</v>
      </c>
      <c r="F112" s="196"/>
      <c r="G112" s="196"/>
      <c r="H112" s="196"/>
      <c r="I112" s="196"/>
      <c r="J112" s="196"/>
      <c r="K112" s="196"/>
      <c r="L112" s="197"/>
      <c r="M112" s="202"/>
      <c r="N112" s="203"/>
      <c r="O112" s="104" t="s">
        <v>49</v>
      </c>
      <c r="P112" s="202"/>
      <c r="Q112" s="203"/>
      <c r="R112" s="203"/>
      <c r="S112" s="203"/>
      <c r="T112" s="103" t="s">
        <v>152</v>
      </c>
      <c r="U112" s="226" t="str">
        <f>IF(AND(M112&gt;0,P112&gt;0),ROUNDDOWN(P112/2000,0),"")</f>
        <v/>
      </c>
      <c r="V112" s="227"/>
      <c r="W112" s="227"/>
      <c r="X112" s="230" t="s">
        <v>50</v>
      </c>
      <c r="Y112" s="231"/>
      <c r="Z112" s="134"/>
      <c r="AA112" s="134"/>
    </row>
    <row r="113" spans="1:34" ht="20.100000000000001" customHeight="1">
      <c r="B113" s="136"/>
      <c r="C113" s="173"/>
      <c r="D113" s="174"/>
      <c r="E113" s="174"/>
      <c r="F113" s="174"/>
      <c r="G113" s="175"/>
      <c r="H113" s="175"/>
      <c r="I113" s="175"/>
      <c r="J113" s="175"/>
      <c r="K113" s="175"/>
      <c r="L113" s="175"/>
      <c r="M113" s="175"/>
      <c r="N113" s="175"/>
      <c r="O113" s="175"/>
      <c r="P113" s="175"/>
      <c r="Q113" s="175"/>
      <c r="R113" s="175"/>
      <c r="S113" s="175"/>
      <c r="T113" s="175"/>
      <c r="U113" s="175"/>
      <c r="V113" s="175"/>
      <c r="W113" s="175"/>
      <c r="X113" s="175"/>
      <c r="Y113" s="175"/>
      <c r="Z113"/>
      <c r="AA113"/>
      <c r="AH113" s="76"/>
    </row>
    <row r="114" spans="1:34" ht="27.95" customHeight="1">
      <c r="A114" s="120" t="str">
        <f>B57</f>
        <v>（要望調査②）　公共交通のデジタル化・システム化等</v>
      </c>
      <c r="B114" s="144"/>
      <c r="C114" s="178" t="s">
        <v>299</v>
      </c>
      <c r="D114" s="179"/>
      <c r="E114" s="182" t="s">
        <v>301</v>
      </c>
      <c r="F114" s="183"/>
      <c r="G114" s="183"/>
      <c r="H114" s="183"/>
      <c r="I114" s="183"/>
      <c r="J114" s="183"/>
      <c r="K114" s="183"/>
      <c r="L114" s="183"/>
      <c r="M114" s="183"/>
      <c r="N114" s="183"/>
      <c r="O114" s="183"/>
      <c r="P114" s="183"/>
      <c r="Q114" s="183"/>
      <c r="R114" s="183"/>
      <c r="S114" s="183"/>
      <c r="T114" s="183"/>
      <c r="U114" s="183"/>
      <c r="V114" s="183"/>
      <c r="W114" s="183"/>
      <c r="X114" s="183"/>
      <c r="Y114" s="184"/>
      <c r="Z114"/>
      <c r="AA114"/>
    </row>
    <row r="115" spans="1:34" ht="42" customHeight="1">
      <c r="B115" s="144"/>
      <c r="C115" s="180"/>
      <c r="D115" s="181"/>
      <c r="E115" s="185"/>
      <c r="F115" s="186"/>
      <c r="G115" s="186"/>
      <c r="H115" s="186"/>
      <c r="I115" s="186"/>
      <c r="J115" s="186"/>
      <c r="K115" s="186"/>
      <c r="L115" s="186"/>
      <c r="M115" s="186"/>
      <c r="N115" s="186"/>
      <c r="O115" s="186"/>
      <c r="P115" s="186"/>
      <c r="Q115" s="186"/>
      <c r="R115" s="186"/>
      <c r="S115" s="186"/>
      <c r="T115" s="186"/>
      <c r="U115" s="186"/>
      <c r="V115" s="186"/>
      <c r="W115" s="186"/>
      <c r="X115" s="186"/>
      <c r="Y115" s="187"/>
      <c r="Z115"/>
      <c r="AA115"/>
    </row>
    <row r="116" spans="1:34" s="40" customFormat="1" ht="5.0999999999999996" customHeight="1">
      <c r="A116" s="123"/>
      <c r="B116" s="106"/>
      <c r="U116" s="134"/>
      <c r="V116" s="134"/>
      <c r="W116" s="134"/>
      <c r="X116" s="134"/>
      <c r="Y116" s="134"/>
      <c r="Z116" s="134"/>
      <c r="AA116" s="134"/>
    </row>
    <row r="117" spans="1:34" s="40" customFormat="1" ht="5.0999999999999996" customHeight="1">
      <c r="A117" s="123"/>
      <c r="B117" s="106"/>
      <c r="U117" s="134"/>
      <c r="V117" s="134"/>
      <c r="W117" s="134"/>
      <c r="X117" s="134"/>
      <c r="Y117" s="134"/>
      <c r="Z117" s="134"/>
      <c r="AA117" s="134"/>
    </row>
    <row r="118" spans="1:34" s="134" customFormat="1" ht="23.1" customHeight="1">
      <c r="A118" s="133"/>
      <c r="B118" s="208" t="s">
        <v>157</v>
      </c>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spans="1:34" ht="30" customHeight="1">
      <c r="B119" s="135" t="s">
        <v>164</v>
      </c>
      <c r="C119" s="209" t="s">
        <v>10</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row>
    <row r="120" spans="1:34" ht="27.95" customHeight="1">
      <c r="B120"/>
      <c r="C120" s="210" t="s">
        <v>8</v>
      </c>
      <c r="D120" s="211"/>
      <c r="E120" s="212" t="s">
        <v>83</v>
      </c>
      <c r="F120" s="213"/>
      <c r="G120" s="213"/>
      <c r="H120" s="213"/>
      <c r="I120" s="213"/>
      <c r="J120" s="213"/>
      <c r="K120" s="213"/>
      <c r="L120" s="214"/>
      <c r="M120" s="215" t="s">
        <v>2</v>
      </c>
      <c r="N120" s="216"/>
      <c r="O120" s="217"/>
      <c r="P120" s="212" t="s">
        <v>9</v>
      </c>
      <c r="Q120" s="213"/>
      <c r="R120" s="213"/>
      <c r="S120" s="213"/>
      <c r="T120" s="214"/>
      <c r="U120" s="218" t="s">
        <v>160</v>
      </c>
      <c r="V120" s="216"/>
      <c r="W120" s="216"/>
      <c r="X120" s="216"/>
      <c r="Y120" s="217"/>
    </row>
    <row r="121" spans="1:34" ht="27.95" customHeight="1">
      <c r="A121" s="120" t="str">
        <f>IF(C121&gt;0,C121,A120&amp;"a")</f>
        <v>D25</v>
      </c>
      <c r="B121"/>
      <c r="C121" s="321" t="s">
        <v>244</v>
      </c>
      <c r="D121" s="220"/>
      <c r="E121" s="189" t="s">
        <v>11</v>
      </c>
      <c r="F121" s="190"/>
      <c r="G121" s="190"/>
      <c r="H121" s="190"/>
      <c r="I121" s="190"/>
      <c r="J121" s="190"/>
      <c r="K121" s="190"/>
      <c r="L121" s="191"/>
      <c r="M121" s="200"/>
      <c r="N121" s="201"/>
      <c r="O121" s="131" t="s">
        <v>4</v>
      </c>
      <c r="P121" s="202"/>
      <c r="Q121" s="203"/>
      <c r="R121" s="203"/>
      <c r="S121" s="203"/>
      <c r="T121" s="103" t="s">
        <v>152</v>
      </c>
      <c r="U121" s="226" t="str">
        <f>IF(AND(M121&gt;0,P121&gt;0),ROUNDDOWN(P121/3000,0),"")</f>
        <v/>
      </c>
      <c r="V121" s="227"/>
      <c r="W121" s="227"/>
      <c r="X121" s="232" t="s">
        <v>31</v>
      </c>
      <c r="Y121" s="233"/>
    </row>
    <row r="122" spans="1:34" ht="19.5" customHeight="1">
      <c r="A122" s="120" t="str">
        <f>IF(C122&gt;0,C122,A121&amp;"a")</f>
        <v>D25a</v>
      </c>
      <c r="B122" s="136"/>
      <c r="C122" s="267"/>
      <c r="D122" s="322"/>
      <c r="E122" s="375" t="s">
        <v>78</v>
      </c>
      <c r="F122" s="376"/>
      <c r="G122" s="376"/>
      <c r="H122" s="376"/>
      <c r="I122" s="376"/>
      <c r="J122" s="376"/>
      <c r="K122" s="376"/>
      <c r="L122" s="377"/>
      <c r="M122" s="137" t="s">
        <v>85</v>
      </c>
      <c r="N122" s="138"/>
      <c r="O122" s="132"/>
      <c r="P122" s="139"/>
      <c r="Q122" s="139"/>
      <c r="R122" s="139"/>
      <c r="S122" s="132"/>
      <c r="T122" s="132"/>
      <c r="U122" s="116"/>
      <c r="V122" s="116"/>
      <c r="W122" s="116"/>
      <c r="X122" s="146"/>
      <c r="Y122" s="147"/>
      <c r="AC122" t="str">
        <f>IF($M122="☑","○","")</f>
        <v/>
      </c>
    </row>
    <row r="123" spans="1:34" ht="19.5" customHeight="1">
      <c r="A123" s="120" t="str">
        <f>IF(C123&gt;0,C123,A121&amp;"aa")</f>
        <v>D25aa</v>
      </c>
      <c r="B123" s="136"/>
      <c r="C123" s="267"/>
      <c r="D123" s="322"/>
      <c r="E123" s="375" t="s">
        <v>178</v>
      </c>
      <c r="F123" s="376"/>
      <c r="G123" s="376"/>
      <c r="H123" s="376"/>
      <c r="I123" s="376"/>
      <c r="J123" s="376"/>
      <c r="K123" s="376"/>
      <c r="L123" s="377"/>
      <c r="M123" s="137" t="s">
        <v>85</v>
      </c>
      <c r="N123" s="73"/>
      <c r="O123" s="140"/>
      <c r="P123" s="141"/>
      <c r="Q123" s="141"/>
      <c r="R123" s="141"/>
      <c r="S123" s="140"/>
      <c r="T123" s="140"/>
      <c r="U123" s="119"/>
      <c r="V123" s="119"/>
      <c r="W123" s="119"/>
      <c r="X123" s="140"/>
      <c r="Y123" s="82"/>
      <c r="AC123" t="str">
        <f>IF($M123="☑","○","")</f>
        <v/>
      </c>
    </row>
    <row r="124" spans="1:34" ht="19.5" customHeight="1">
      <c r="A124" s="120" t="str">
        <f>IF(C124&gt;0,C124,A121&amp;"aaa")</f>
        <v>D25aaa</v>
      </c>
      <c r="B124" s="136"/>
      <c r="C124" s="267"/>
      <c r="D124" s="322"/>
      <c r="E124" s="375" t="s">
        <v>179</v>
      </c>
      <c r="F124" s="376"/>
      <c r="G124" s="376"/>
      <c r="H124" s="376"/>
      <c r="I124" s="376"/>
      <c r="J124" s="376"/>
      <c r="K124" s="376"/>
      <c r="L124" s="377"/>
      <c r="M124" s="137" t="s">
        <v>85</v>
      </c>
      <c r="N124" s="381"/>
      <c r="O124" s="381"/>
      <c r="P124" s="381"/>
      <c r="Q124" s="381"/>
      <c r="R124" s="381"/>
      <c r="S124" s="381"/>
      <c r="T124" s="381"/>
      <c r="U124" s="381"/>
      <c r="V124" s="381"/>
      <c r="W124" s="381"/>
      <c r="X124" s="381"/>
      <c r="Y124" s="382"/>
      <c r="AC124" t="str">
        <f t="shared" ref="AC124:AC125" si="4">IF($M124="☑","○","")</f>
        <v/>
      </c>
    </row>
    <row r="125" spans="1:34" ht="19.5" customHeight="1">
      <c r="A125" s="120" t="str">
        <f>IF(C125&gt;0,C125,A121&amp;"aaaa")</f>
        <v>D25aaaa</v>
      </c>
      <c r="B125" s="136"/>
      <c r="C125" s="221"/>
      <c r="D125" s="323"/>
      <c r="E125" s="375" t="s">
        <v>176</v>
      </c>
      <c r="F125" s="376"/>
      <c r="G125" s="376"/>
      <c r="H125" s="376"/>
      <c r="I125" s="376"/>
      <c r="J125" s="376"/>
      <c r="K125" s="376"/>
      <c r="L125" s="377"/>
      <c r="M125" s="137" t="s">
        <v>85</v>
      </c>
      <c r="N125" s="383"/>
      <c r="O125" s="383"/>
      <c r="P125" s="383"/>
      <c r="Q125" s="383"/>
      <c r="R125" s="383"/>
      <c r="S125" s="383"/>
      <c r="T125" s="383"/>
      <c r="U125" s="383"/>
      <c r="V125" s="383"/>
      <c r="W125" s="383"/>
      <c r="X125" s="383"/>
      <c r="Y125" s="384"/>
      <c r="AC125" t="str">
        <f t="shared" si="4"/>
        <v/>
      </c>
    </row>
    <row r="126" spans="1:34" ht="27.95" customHeight="1">
      <c r="A126" s="120" t="str">
        <f>IF(C126&gt;0,C126,A125&amp;"a")</f>
        <v>D26</v>
      </c>
      <c r="B126"/>
      <c r="C126" s="321" t="s">
        <v>245</v>
      </c>
      <c r="D126" s="220"/>
      <c r="E126" s="189" t="s">
        <v>12</v>
      </c>
      <c r="F126" s="190"/>
      <c r="G126" s="190"/>
      <c r="H126" s="190"/>
      <c r="I126" s="190"/>
      <c r="J126" s="190"/>
      <c r="K126" s="190"/>
      <c r="L126" s="191"/>
      <c r="M126" s="200"/>
      <c r="N126" s="201"/>
      <c r="O126" s="130" t="s">
        <v>4</v>
      </c>
      <c r="P126" s="202"/>
      <c r="Q126" s="203"/>
      <c r="R126" s="203"/>
      <c r="S126" s="203"/>
      <c r="T126" s="103" t="s">
        <v>152</v>
      </c>
      <c r="U126" s="226" t="str">
        <f>IF(AND(M126&gt;0,P126&gt;0),ROUNDDOWN(P126/3000,0),"")</f>
        <v/>
      </c>
      <c r="V126" s="227"/>
      <c r="W126" s="227"/>
      <c r="X126" s="230" t="s">
        <v>31</v>
      </c>
      <c r="Y126" s="231"/>
    </row>
    <row r="127" spans="1:34" ht="19.5" customHeight="1">
      <c r="A127" s="120" t="str">
        <f>IF(C127&gt;0,C127,A126&amp;"a")</f>
        <v>D26a</v>
      </c>
      <c r="B127" s="136"/>
      <c r="C127" s="267"/>
      <c r="D127" s="322"/>
      <c r="E127" s="375" t="s">
        <v>78</v>
      </c>
      <c r="F127" s="376"/>
      <c r="G127" s="376"/>
      <c r="H127" s="376"/>
      <c r="I127" s="376"/>
      <c r="J127" s="376"/>
      <c r="K127" s="376"/>
      <c r="L127" s="377"/>
      <c r="M127" s="137" t="s">
        <v>85</v>
      </c>
      <c r="N127" s="138"/>
      <c r="O127" s="132"/>
      <c r="P127" s="139"/>
      <c r="Q127" s="139"/>
      <c r="R127" s="139"/>
      <c r="S127" s="132"/>
      <c r="T127" s="132"/>
      <c r="U127" s="116"/>
      <c r="V127" s="116"/>
      <c r="W127" s="116"/>
      <c r="X127" s="146"/>
      <c r="Y127" s="147"/>
      <c r="AC127" t="str">
        <f>IF($M127="☑","○","")</f>
        <v/>
      </c>
    </row>
    <row r="128" spans="1:34" ht="19.5" customHeight="1">
      <c r="A128" s="120" t="str">
        <f>IF(C128&gt;0,C128,A126&amp;"aa")</f>
        <v>D26aa</v>
      </c>
      <c r="B128" s="136"/>
      <c r="C128" s="267"/>
      <c r="D128" s="322"/>
      <c r="E128" s="375" t="s">
        <v>178</v>
      </c>
      <c r="F128" s="376"/>
      <c r="G128" s="376"/>
      <c r="H128" s="376"/>
      <c r="I128" s="376"/>
      <c r="J128" s="376"/>
      <c r="K128" s="376"/>
      <c r="L128" s="377"/>
      <c r="M128" s="137" t="s">
        <v>85</v>
      </c>
      <c r="N128" s="73"/>
      <c r="O128" s="140"/>
      <c r="P128" s="141"/>
      <c r="Q128" s="141"/>
      <c r="R128" s="141"/>
      <c r="S128" s="140"/>
      <c r="T128" s="140"/>
      <c r="U128" s="119"/>
      <c r="V128" s="119"/>
      <c r="W128" s="119"/>
      <c r="X128" s="140"/>
      <c r="Y128" s="82"/>
      <c r="AC128" t="str">
        <f>IF($M128="☑","○","")</f>
        <v/>
      </c>
    </row>
    <row r="129" spans="1:34" ht="19.5" customHeight="1">
      <c r="A129" s="120" t="str">
        <f>IF(C129&gt;0,C129,A126&amp;"aaa")</f>
        <v>D26aaa</v>
      </c>
      <c r="B129" s="136"/>
      <c r="C129" s="267"/>
      <c r="D129" s="322"/>
      <c r="E129" s="375" t="s">
        <v>179</v>
      </c>
      <c r="F129" s="376"/>
      <c r="G129" s="376"/>
      <c r="H129" s="376"/>
      <c r="I129" s="376"/>
      <c r="J129" s="376"/>
      <c r="K129" s="376"/>
      <c r="L129" s="377"/>
      <c r="M129" s="137" t="s">
        <v>85</v>
      </c>
      <c r="N129" s="73"/>
      <c r="O129" s="140"/>
      <c r="P129" s="141"/>
      <c r="Q129" s="141"/>
      <c r="R129" s="141"/>
      <c r="S129" s="140"/>
      <c r="T129" s="140"/>
      <c r="U129" s="119"/>
      <c r="V129" s="119"/>
      <c r="W129" s="119"/>
      <c r="X129" s="140"/>
      <c r="Y129" s="82"/>
      <c r="AC129" t="str">
        <f t="shared" ref="AC129:AC130" si="5">IF($M129="☑","○","")</f>
        <v/>
      </c>
    </row>
    <row r="130" spans="1:34" ht="19.5" customHeight="1">
      <c r="A130" s="120" t="str">
        <f>IF(C130&gt;0,C130,A126&amp;"aaaa")</f>
        <v>D26aaaa</v>
      </c>
      <c r="B130" s="136"/>
      <c r="C130" s="267"/>
      <c r="D130" s="322"/>
      <c r="E130" s="375" t="s">
        <v>176</v>
      </c>
      <c r="F130" s="376"/>
      <c r="G130" s="376"/>
      <c r="H130" s="376"/>
      <c r="I130" s="376"/>
      <c r="J130" s="376"/>
      <c r="K130" s="376"/>
      <c r="L130" s="377"/>
      <c r="M130" s="137" t="s">
        <v>85</v>
      </c>
      <c r="N130" s="142"/>
      <c r="O130" s="129"/>
      <c r="P130" s="143"/>
      <c r="Q130" s="143"/>
      <c r="R130" s="143"/>
      <c r="S130" s="129"/>
      <c r="T130" s="129"/>
      <c r="U130" s="117"/>
      <c r="V130" s="117"/>
      <c r="W130" s="117"/>
      <c r="X130" s="148"/>
      <c r="Y130" s="149"/>
      <c r="AC130" t="str">
        <f t="shared" si="5"/>
        <v/>
      </c>
    </row>
    <row r="131" spans="1:34" ht="27.95" customHeight="1">
      <c r="A131" s="120" t="str">
        <f>IF(C131&gt;0,C131,#REF!&amp;"a")</f>
        <v>D27</v>
      </c>
      <c r="B131"/>
      <c r="C131" s="321" t="s">
        <v>246</v>
      </c>
      <c r="D131" s="220"/>
      <c r="E131" s="192" t="s">
        <v>131</v>
      </c>
      <c r="F131" s="193"/>
      <c r="G131" s="193"/>
      <c r="H131" s="193"/>
      <c r="I131" s="193"/>
      <c r="J131" s="193"/>
      <c r="K131" s="193"/>
      <c r="L131" s="194"/>
      <c r="M131" s="200"/>
      <c r="N131" s="201"/>
      <c r="O131" s="130" t="s">
        <v>4</v>
      </c>
      <c r="P131" s="202"/>
      <c r="Q131" s="203"/>
      <c r="R131" s="203"/>
      <c r="S131" s="203"/>
      <c r="T131" s="103" t="s">
        <v>152</v>
      </c>
      <c r="U131" s="226" t="str">
        <f>IF(AND(M131&gt;0,P131&gt;0),ROUNDDOWN(P131/3000,0),"")</f>
        <v/>
      </c>
      <c r="V131" s="227"/>
      <c r="W131" s="227"/>
      <c r="X131" s="230" t="s">
        <v>31</v>
      </c>
      <c r="Y131" s="231"/>
    </row>
    <row r="132" spans="1:34" ht="19.5" customHeight="1">
      <c r="A132" s="120" t="str">
        <f>IF(C132&gt;0,C132,A131&amp;"a")</f>
        <v>D27a</v>
      </c>
      <c r="B132" s="136"/>
      <c r="C132" s="267"/>
      <c r="D132" s="322"/>
      <c r="E132" s="375" t="s">
        <v>78</v>
      </c>
      <c r="F132" s="376"/>
      <c r="G132" s="376"/>
      <c r="H132" s="376"/>
      <c r="I132" s="376"/>
      <c r="J132" s="376"/>
      <c r="K132" s="376"/>
      <c r="L132" s="377"/>
      <c r="M132" s="137" t="s">
        <v>85</v>
      </c>
      <c r="N132" s="138"/>
      <c r="O132" s="132"/>
      <c r="P132" s="139"/>
      <c r="Q132" s="139"/>
      <c r="R132" s="139"/>
      <c r="S132" s="132"/>
      <c r="T132" s="132"/>
      <c r="U132" s="116"/>
      <c r="V132" s="116"/>
      <c r="W132" s="116"/>
      <c r="X132" s="146"/>
      <c r="Y132" s="147"/>
      <c r="AC132" t="str">
        <f>IF($M132="☑","○","")</f>
        <v/>
      </c>
    </row>
    <row r="133" spans="1:34" ht="19.5" customHeight="1">
      <c r="A133" s="120" t="str">
        <f>IF(C133&gt;0,C133,A131&amp;"aa")</f>
        <v>D27aa</v>
      </c>
      <c r="B133" s="136"/>
      <c r="C133" s="267"/>
      <c r="D133" s="322"/>
      <c r="E133" s="375" t="s">
        <v>178</v>
      </c>
      <c r="F133" s="376"/>
      <c r="G133" s="376"/>
      <c r="H133" s="376"/>
      <c r="I133" s="376"/>
      <c r="J133" s="376"/>
      <c r="K133" s="376"/>
      <c r="L133" s="377"/>
      <c r="M133" s="137" t="s">
        <v>85</v>
      </c>
      <c r="N133" s="73"/>
      <c r="O133" s="140"/>
      <c r="P133" s="141"/>
      <c r="Q133" s="141"/>
      <c r="R133" s="141"/>
      <c r="S133" s="140"/>
      <c r="T133" s="140"/>
      <c r="U133" s="119"/>
      <c r="V133" s="119"/>
      <c r="W133" s="119"/>
      <c r="X133" s="140"/>
      <c r="Y133" s="82"/>
      <c r="AC133" t="str">
        <f>IF($M133="☑","○","")</f>
        <v/>
      </c>
    </row>
    <row r="134" spans="1:34" ht="19.5" customHeight="1">
      <c r="A134" s="120" t="str">
        <f>IF(C134&gt;0,C134,A131&amp;"aaa")</f>
        <v>D27aaa</v>
      </c>
      <c r="B134" s="136"/>
      <c r="C134" s="267"/>
      <c r="D134" s="322"/>
      <c r="E134" s="375" t="s">
        <v>179</v>
      </c>
      <c r="F134" s="376"/>
      <c r="G134" s="376"/>
      <c r="H134" s="376"/>
      <c r="I134" s="376"/>
      <c r="J134" s="376"/>
      <c r="K134" s="376"/>
      <c r="L134" s="377"/>
      <c r="M134" s="137" t="s">
        <v>85</v>
      </c>
      <c r="N134" s="73"/>
      <c r="O134" s="140"/>
      <c r="P134" s="141"/>
      <c r="Q134" s="141"/>
      <c r="R134" s="141"/>
      <c r="S134" s="140"/>
      <c r="T134" s="140"/>
      <c r="U134" s="119"/>
      <c r="V134" s="119"/>
      <c r="W134" s="119"/>
      <c r="X134" s="140"/>
      <c r="Y134" s="82"/>
      <c r="AC134" t="str">
        <f t="shared" ref="AC134:AC135" si="6">IF($M134="☑","○","")</f>
        <v/>
      </c>
    </row>
    <row r="135" spans="1:34" ht="19.5" customHeight="1">
      <c r="A135" s="120" t="str">
        <f>IF(C135&gt;0,C135,A131&amp;"aaaa")</f>
        <v>D27aaaa</v>
      </c>
      <c r="B135" s="136"/>
      <c r="C135" s="267"/>
      <c r="D135" s="322"/>
      <c r="E135" s="375" t="s">
        <v>176</v>
      </c>
      <c r="F135" s="376"/>
      <c r="G135" s="376"/>
      <c r="H135" s="376"/>
      <c r="I135" s="376"/>
      <c r="J135" s="376"/>
      <c r="K135" s="376"/>
      <c r="L135" s="377"/>
      <c r="M135" s="137" t="s">
        <v>85</v>
      </c>
      <c r="N135" s="142"/>
      <c r="O135" s="129"/>
      <c r="P135" s="143"/>
      <c r="Q135" s="143"/>
      <c r="R135" s="143"/>
      <c r="S135" s="129"/>
      <c r="T135" s="129"/>
      <c r="U135" s="117"/>
      <c r="V135" s="117"/>
      <c r="W135" s="117"/>
      <c r="X135" s="148"/>
      <c r="Y135" s="149"/>
      <c r="AC135" t="str">
        <f t="shared" si="6"/>
        <v/>
      </c>
    </row>
    <row r="136" spans="1:34" ht="27.95" customHeight="1">
      <c r="A136" s="120" t="str">
        <f>IF(C136&gt;0,C136,#REF!&amp;"a")</f>
        <v>D28</v>
      </c>
      <c r="B136" s="144"/>
      <c r="C136" s="321" t="s">
        <v>247</v>
      </c>
      <c r="D136" s="220"/>
      <c r="E136" s="195" t="s">
        <v>75</v>
      </c>
      <c r="F136" s="196"/>
      <c r="G136" s="196"/>
      <c r="H136" s="196"/>
      <c r="I136" s="196"/>
      <c r="J136" s="196"/>
      <c r="K136" s="196"/>
      <c r="L136" s="197"/>
      <c r="M136" s="200"/>
      <c r="N136" s="201"/>
      <c r="O136" s="128" t="s">
        <v>49</v>
      </c>
      <c r="P136" s="202"/>
      <c r="Q136" s="203"/>
      <c r="R136" s="203"/>
      <c r="S136" s="203"/>
      <c r="T136" s="118" t="s">
        <v>152</v>
      </c>
      <c r="U136" s="226" t="str">
        <f>IF(AND(M136&gt;0,P136&gt;0),ROUNDDOWN(P136/3000,0),"")</f>
        <v/>
      </c>
      <c r="V136" s="227"/>
      <c r="W136" s="227"/>
      <c r="X136" s="232" t="s">
        <v>50</v>
      </c>
      <c r="Y136" s="233"/>
    </row>
    <row r="137" spans="1:34" ht="27.95" customHeight="1">
      <c r="A137" s="120" t="str">
        <f>IF(C137&gt;0,C137,A136&amp;"a")</f>
        <v>D28a</v>
      </c>
      <c r="B137" s="144"/>
      <c r="C137" s="267"/>
      <c r="D137" s="322"/>
      <c r="E137" s="378" t="s">
        <v>86</v>
      </c>
      <c r="F137" s="379"/>
      <c r="G137" s="379"/>
      <c r="H137" s="379"/>
      <c r="I137" s="379"/>
      <c r="J137" s="379"/>
      <c r="K137" s="379"/>
      <c r="L137" s="379"/>
      <c r="M137" s="379"/>
      <c r="N137" s="379"/>
      <c r="O137" s="379"/>
      <c r="P137" s="379"/>
      <c r="Q137" s="379"/>
      <c r="R137" s="379"/>
      <c r="S137" s="379"/>
      <c r="T137" s="379"/>
      <c r="U137" s="379"/>
      <c r="V137" s="379"/>
      <c r="W137" s="379"/>
      <c r="X137" s="379"/>
      <c r="Y137" s="380"/>
    </row>
    <row r="138" spans="1:34" ht="19.5" customHeight="1">
      <c r="A138" s="120" t="str">
        <f>IF(C138&gt;0,C138,A137&amp;"a")</f>
        <v>D28aa</v>
      </c>
      <c r="B138" s="136"/>
      <c r="C138" s="267"/>
      <c r="D138" s="322"/>
      <c r="E138" s="375" t="s">
        <v>78</v>
      </c>
      <c r="F138" s="376"/>
      <c r="G138" s="376"/>
      <c r="H138" s="376"/>
      <c r="I138" s="376"/>
      <c r="J138" s="376"/>
      <c r="K138" s="376"/>
      <c r="L138" s="377"/>
      <c r="M138" s="137" t="s">
        <v>85</v>
      </c>
      <c r="N138" s="138"/>
      <c r="O138" s="132"/>
      <c r="P138" s="139"/>
      <c r="Q138" s="139"/>
      <c r="R138" s="139"/>
      <c r="S138" s="132"/>
      <c r="T138" s="132"/>
      <c r="U138" s="116"/>
      <c r="V138" s="116"/>
      <c r="W138" s="116"/>
      <c r="X138" s="146"/>
      <c r="Y138" s="147"/>
      <c r="AC138" t="str">
        <f>IF($M138="☑","○","")</f>
        <v/>
      </c>
    </row>
    <row r="139" spans="1:34" ht="19.5" customHeight="1">
      <c r="A139" s="120" t="str">
        <f>IF(C139&gt;0,C139,A137&amp;"aa")</f>
        <v>D28aaa</v>
      </c>
      <c r="B139" s="136"/>
      <c r="C139" s="267"/>
      <c r="D139" s="322"/>
      <c r="E139" s="375" t="s">
        <v>178</v>
      </c>
      <c r="F139" s="376"/>
      <c r="G139" s="376"/>
      <c r="H139" s="376"/>
      <c r="I139" s="376"/>
      <c r="J139" s="376"/>
      <c r="K139" s="376"/>
      <c r="L139" s="377"/>
      <c r="M139" s="137" t="s">
        <v>85</v>
      </c>
      <c r="N139" s="73"/>
      <c r="O139" s="140"/>
      <c r="P139" s="141"/>
      <c r="Q139" s="141"/>
      <c r="R139" s="141"/>
      <c r="S139" s="140"/>
      <c r="T139" s="140"/>
      <c r="U139" s="119"/>
      <c r="V139" s="119"/>
      <c r="W139" s="119"/>
      <c r="X139" s="140"/>
      <c r="Y139" s="82"/>
      <c r="AC139" t="str">
        <f>IF($M139="☑","○","")</f>
        <v/>
      </c>
    </row>
    <row r="140" spans="1:34" ht="19.5" customHeight="1">
      <c r="A140" s="120" t="str">
        <f>IF(C140&gt;0,C140,A137&amp;"aaa")</f>
        <v>D28aaaa</v>
      </c>
      <c r="B140" s="136"/>
      <c r="C140" s="267"/>
      <c r="D140" s="322"/>
      <c r="E140" s="375" t="s">
        <v>179</v>
      </c>
      <c r="F140" s="376"/>
      <c r="G140" s="376"/>
      <c r="H140" s="376"/>
      <c r="I140" s="376"/>
      <c r="J140" s="376"/>
      <c r="K140" s="376"/>
      <c r="L140" s="377"/>
      <c r="M140" s="137" t="s">
        <v>85</v>
      </c>
      <c r="N140" s="73"/>
      <c r="O140" s="140"/>
      <c r="P140" s="141"/>
      <c r="Q140" s="141"/>
      <c r="R140" s="141"/>
      <c r="S140" s="140"/>
      <c r="T140" s="140"/>
      <c r="U140" s="119"/>
      <c r="V140" s="119"/>
      <c r="W140" s="119"/>
      <c r="X140" s="140"/>
      <c r="Y140" s="82"/>
      <c r="AC140" t="str">
        <f t="shared" ref="AC140:AC141" si="7">IF($M140="☑","○","")</f>
        <v/>
      </c>
    </row>
    <row r="141" spans="1:34" ht="19.5" customHeight="1">
      <c r="A141" s="120" t="str">
        <f>IF(C141&gt;0,C141,A137&amp;"aaaa")</f>
        <v>D28aaaaa</v>
      </c>
      <c r="B141" s="136"/>
      <c r="C141" s="221"/>
      <c r="D141" s="323"/>
      <c r="E141" s="375" t="s">
        <v>176</v>
      </c>
      <c r="F141" s="376"/>
      <c r="G141" s="376"/>
      <c r="H141" s="376"/>
      <c r="I141" s="376"/>
      <c r="J141" s="376"/>
      <c r="K141" s="376"/>
      <c r="L141" s="377"/>
      <c r="M141" s="137" t="s">
        <v>85</v>
      </c>
      <c r="N141" s="142"/>
      <c r="O141" s="129"/>
      <c r="P141" s="143"/>
      <c r="Q141" s="143"/>
      <c r="R141" s="143"/>
      <c r="S141" s="129"/>
      <c r="T141" s="129"/>
      <c r="U141" s="117"/>
      <c r="V141" s="117"/>
      <c r="W141" s="117"/>
      <c r="X141" s="148"/>
      <c r="Y141" s="149"/>
      <c r="AC141" t="str">
        <f t="shared" si="7"/>
        <v/>
      </c>
    </row>
    <row r="142" spans="1:34" ht="20.100000000000001" customHeight="1">
      <c r="B142" s="136"/>
      <c r="C142" s="173"/>
      <c r="D142" s="174"/>
      <c r="E142" s="174"/>
      <c r="F142" s="174"/>
      <c r="G142" s="175"/>
      <c r="H142" s="175"/>
      <c r="I142" s="175"/>
      <c r="J142" s="175"/>
      <c r="K142" s="175"/>
      <c r="L142" s="175"/>
      <c r="M142" s="175"/>
      <c r="N142" s="175"/>
      <c r="O142" s="175"/>
      <c r="P142" s="175"/>
      <c r="Q142" s="175"/>
      <c r="R142" s="175"/>
      <c r="S142" s="175"/>
      <c r="T142" s="175"/>
      <c r="U142" s="175"/>
      <c r="V142" s="175"/>
      <c r="W142" s="175"/>
      <c r="X142" s="175"/>
      <c r="Y142" s="175"/>
      <c r="Z142"/>
      <c r="AA142"/>
      <c r="AH142" s="76"/>
    </row>
    <row r="143" spans="1:34" ht="27.95" customHeight="1">
      <c r="A143" s="120" t="str">
        <f>B118</f>
        <v>（要望調査③）　キャッシュレス車載機器</v>
      </c>
      <c r="B143" s="144"/>
      <c r="C143" s="178" t="s">
        <v>299</v>
      </c>
      <c r="D143" s="179"/>
      <c r="E143" s="182" t="s">
        <v>302</v>
      </c>
      <c r="F143" s="183"/>
      <c r="G143" s="183"/>
      <c r="H143" s="183"/>
      <c r="I143" s="183"/>
      <c r="J143" s="183"/>
      <c r="K143" s="183"/>
      <c r="L143" s="183"/>
      <c r="M143" s="183"/>
      <c r="N143" s="183"/>
      <c r="O143" s="183"/>
      <c r="P143" s="183"/>
      <c r="Q143" s="183"/>
      <c r="R143" s="183"/>
      <c r="S143" s="183"/>
      <c r="T143" s="183"/>
      <c r="U143" s="183"/>
      <c r="V143" s="183"/>
      <c r="W143" s="183"/>
      <c r="X143" s="183"/>
      <c r="Y143" s="184"/>
      <c r="Z143"/>
      <c r="AA143"/>
    </row>
    <row r="144" spans="1:34" ht="42" customHeight="1">
      <c r="B144" s="144"/>
      <c r="C144" s="180"/>
      <c r="D144" s="181"/>
      <c r="E144" s="185"/>
      <c r="F144" s="186"/>
      <c r="G144" s="186"/>
      <c r="H144" s="186"/>
      <c r="I144" s="186"/>
      <c r="J144" s="186"/>
      <c r="K144" s="186"/>
      <c r="L144" s="186"/>
      <c r="M144" s="186"/>
      <c r="N144" s="186"/>
      <c r="O144" s="186"/>
      <c r="P144" s="186"/>
      <c r="Q144" s="186"/>
      <c r="R144" s="186"/>
      <c r="S144" s="186"/>
      <c r="T144" s="186"/>
      <c r="U144" s="186"/>
      <c r="V144" s="186"/>
      <c r="W144" s="186"/>
      <c r="X144" s="186"/>
      <c r="Y144" s="187"/>
      <c r="Z144"/>
      <c r="AA144"/>
    </row>
    <row r="145" spans="1:27" ht="5.0999999999999996" customHeight="1">
      <c r="B145"/>
    </row>
    <row r="146" spans="1:27" s="26" customFormat="1" ht="22.5" customHeight="1">
      <c r="A146" s="121"/>
      <c r="B146" s="208" t="s">
        <v>165</v>
      </c>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spans="1:27" s="1" customFormat="1" ht="30" customHeight="1">
      <c r="A147" s="122"/>
      <c r="B147" s="19" t="s">
        <v>20</v>
      </c>
      <c r="C147" s="309" t="s">
        <v>33</v>
      </c>
      <c r="D147" s="309"/>
      <c r="E147" s="309"/>
      <c r="F147" s="309"/>
      <c r="G147" s="309"/>
      <c r="H147" s="309"/>
      <c r="I147" s="309"/>
      <c r="J147" s="309"/>
      <c r="K147" s="309"/>
      <c r="L147" s="309"/>
      <c r="M147" s="309"/>
      <c r="N147" s="309"/>
      <c r="O147" s="309"/>
      <c r="P147" s="309"/>
      <c r="Q147" s="309"/>
      <c r="R147" s="309"/>
      <c r="S147" s="309"/>
      <c r="T147" s="309"/>
      <c r="U147" s="309"/>
      <c r="V147" s="309"/>
      <c r="W147" s="309"/>
      <c r="X147" s="309"/>
      <c r="Y147" s="309"/>
      <c r="Z147" s="26"/>
      <c r="AA147" s="26"/>
    </row>
    <row r="148" spans="1:27" s="1" customFormat="1" ht="27.95" customHeight="1">
      <c r="A148" s="122"/>
      <c r="C148" s="210" t="s">
        <v>8</v>
      </c>
      <c r="D148" s="211"/>
      <c r="E148" s="212" t="s">
        <v>83</v>
      </c>
      <c r="F148" s="213"/>
      <c r="G148" s="213"/>
      <c r="H148" s="213"/>
      <c r="I148" s="213"/>
      <c r="J148" s="213"/>
      <c r="K148" s="213"/>
      <c r="L148" s="214"/>
      <c r="M148" s="215" t="s">
        <v>2</v>
      </c>
      <c r="N148" s="216"/>
      <c r="O148" s="217"/>
      <c r="P148" s="212" t="s">
        <v>9</v>
      </c>
      <c r="Q148" s="213"/>
      <c r="R148" s="213"/>
      <c r="S148" s="213"/>
      <c r="T148" s="214"/>
      <c r="U148" s="218" t="s">
        <v>160</v>
      </c>
      <c r="V148" s="216"/>
      <c r="W148" s="216"/>
      <c r="X148" s="216"/>
      <c r="Y148" s="217"/>
      <c r="Z148" s="26"/>
      <c r="AA148" s="26"/>
    </row>
    <row r="149" spans="1:27" s="1" customFormat="1" ht="27.95" customHeight="1">
      <c r="A149" s="120" t="str">
        <f t="shared" ref="A149:A155" si="8">IF(C149&gt;0,C149,A148&amp;"a")</f>
        <v>I10</v>
      </c>
      <c r="C149" s="253" t="s">
        <v>185</v>
      </c>
      <c r="D149" s="254"/>
      <c r="E149" s="223" t="s">
        <v>76</v>
      </c>
      <c r="F149" s="224"/>
      <c r="G149" s="224"/>
      <c r="H149" s="224"/>
      <c r="I149" s="224"/>
      <c r="J149" s="224"/>
      <c r="K149" s="224"/>
      <c r="L149" s="225"/>
      <c r="M149" s="200"/>
      <c r="N149" s="201"/>
      <c r="O149" s="15" t="s">
        <v>4</v>
      </c>
      <c r="P149" s="202"/>
      <c r="Q149" s="203"/>
      <c r="R149" s="203"/>
      <c r="S149" s="203"/>
      <c r="T149" s="103" t="s">
        <v>152</v>
      </c>
      <c r="U149" s="226" t="str">
        <f>IF(AND(M149&gt;0,P149&gt;0),ROUNDDOWN(P149/3000,0),"")</f>
        <v/>
      </c>
      <c r="V149" s="227"/>
      <c r="W149" s="227"/>
      <c r="X149" s="230" t="s">
        <v>50</v>
      </c>
      <c r="Y149" s="231"/>
      <c r="Z149" s="26"/>
      <c r="AA149" s="26"/>
    </row>
    <row r="150" spans="1:27" s="1" customFormat="1" ht="27.95" customHeight="1">
      <c r="A150" s="120" t="str">
        <f t="shared" si="8"/>
        <v>I11</v>
      </c>
      <c r="C150" s="198" t="s">
        <v>186</v>
      </c>
      <c r="D150" s="199"/>
      <c r="E150" s="189" t="s">
        <v>130</v>
      </c>
      <c r="F150" s="190"/>
      <c r="G150" s="190"/>
      <c r="H150" s="190"/>
      <c r="I150" s="190"/>
      <c r="J150" s="190"/>
      <c r="K150" s="190"/>
      <c r="L150" s="191"/>
      <c r="M150" s="200"/>
      <c r="N150" s="201"/>
      <c r="O150" s="15" t="s">
        <v>4</v>
      </c>
      <c r="P150" s="202"/>
      <c r="Q150" s="203"/>
      <c r="R150" s="203"/>
      <c r="S150" s="203"/>
      <c r="T150" s="103" t="s">
        <v>152</v>
      </c>
      <c r="U150" s="226" t="str">
        <f>IF(AND(M150&gt;0,P150&gt;0),ROUNDDOWN(P150/3000,0),"")</f>
        <v/>
      </c>
      <c r="V150" s="227"/>
      <c r="W150" s="227"/>
      <c r="X150" s="230" t="s">
        <v>50</v>
      </c>
      <c r="Y150" s="231"/>
      <c r="Z150" s="26"/>
      <c r="AA150" s="26"/>
    </row>
    <row r="151" spans="1:27" s="1" customFormat="1" ht="27.95" customHeight="1">
      <c r="A151" s="120" t="str">
        <f t="shared" si="8"/>
        <v>I12</v>
      </c>
      <c r="C151" s="198" t="s">
        <v>187</v>
      </c>
      <c r="D151" s="199"/>
      <c r="E151" s="363" t="s">
        <v>87</v>
      </c>
      <c r="F151" s="353"/>
      <c r="G151" s="353"/>
      <c r="H151" s="353"/>
      <c r="I151" s="353"/>
      <c r="J151" s="353"/>
      <c r="K151" s="353"/>
      <c r="L151" s="354"/>
      <c r="M151" s="200"/>
      <c r="N151" s="201"/>
      <c r="O151" s="67" t="s">
        <v>4</v>
      </c>
      <c r="P151" s="202"/>
      <c r="Q151" s="203"/>
      <c r="R151" s="203"/>
      <c r="S151" s="203"/>
      <c r="T151" s="103" t="s">
        <v>152</v>
      </c>
      <c r="U151" s="226" t="str">
        <f>IF(AND(M151&gt;0,P151&gt;0),ROUNDDOWN(P151/3000,0),"")</f>
        <v/>
      </c>
      <c r="V151" s="227"/>
      <c r="W151" s="227"/>
      <c r="X151" s="230" t="s">
        <v>31</v>
      </c>
      <c r="Y151" s="231"/>
      <c r="Z151" s="26"/>
      <c r="AA151" s="26"/>
    </row>
    <row r="152" spans="1:27" s="1" customFormat="1" ht="27.95" customHeight="1">
      <c r="A152" s="120" t="str">
        <f t="shared" si="8"/>
        <v>I13</v>
      </c>
      <c r="C152" s="198" t="s">
        <v>188</v>
      </c>
      <c r="D152" s="199"/>
      <c r="E152" s="189" t="s">
        <v>23</v>
      </c>
      <c r="F152" s="190"/>
      <c r="G152" s="190"/>
      <c r="H152" s="190"/>
      <c r="I152" s="190"/>
      <c r="J152" s="190"/>
      <c r="K152" s="190"/>
      <c r="L152" s="191"/>
      <c r="M152" s="370" t="s">
        <v>77</v>
      </c>
      <c r="N152" s="371"/>
      <c r="O152" s="63"/>
      <c r="P152" s="202"/>
      <c r="Q152" s="203"/>
      <c r="R152" s="203"/>
      <c r="S152" s="203"/>
      <c r="T152" s="103" t="s">
        <v>152</v>
      </c>
      <c r="U152" s="226" t="str">
        <f>IF(P152&gt;0,ROUNDDOWN(P152/3000,0),"")</f>
        <v/>
      </c>
      <c r="V152" s="227"/>
      <c r="W152" s="227"/>
      <c r="X152" s="230" t="s">
        <v>31</v>
      </c>
      <c r="Y152" s="231"/>
      <c r="Z152" s="26"/>
      <c r="AA152" s="26"/>
    </row>
    <row r="153" spans="1:27" s="1" customFormat="1" ht="27.95" customHeight="1">
      <c r="A153" s="120" t="str">
        <f t="shared" si="8"/>
        <v>I14</v>
      </c>
      <c r="C153" s="275" t="s">
        <v>189</v>
      </c>
      <c r="D153" s="276"/>
      <c r="E153" s="189" t="s">
        <v>14</v>
      </c>
      <c r="F153" s="190"/>
      <c r="G153" s="190"/>
      <c r="H153" s="190"/>
      <c r="I153" s="190"/>
      <c r="J153" s="190"/>
      <c r="K153" s="190"/>
      <c r="L153" s="191"/>
      <c r="M153" s="200"/>
      <c r="N153" s="201"/>
      <c r="O153" s="15" t="s">
        <v>5</v>
      </c>
      <c r="P153" s="202"/>
      <c r="Q153" s="203"/>
      <c r="R153" s="203"/>
      <c r="S153" s="203"/>
      <c r="T153" s="103" t="s">
        <v>152</v>
      </c>
      <c r="U153" s="226" t="str">
        <f>IF(AND(M153&gt;0,P153&gt;0),ROUNDDOWN(P153/3000,0),"")</f>
        <v/>
      </c>
      <c r="V153" s="227"/>
      <c r="W153" s="227"/>
      <c r="X153" s="230" t="s">
        <v>31</v>
      </c>
      <c r="Y153" s="231"/>
      <c r="Z153" s="26"/>
      <c r="AA153" s="26"/>
    </row>
    <row r="154" spans="1:27" s="40" customFormat="1" ht="27.95" customHeight="1">
      <c r="A154" s="120" t="str">
        <f>IF(C154&gt;0,C154,#REF!&amp;"a")</f>
        <v>I16</v>
      </c>
      <c r="B154" s="42"/>
      <c r="C154" s="317" t="s">
        <v>190</v>
      </c>
      <c r="D154" s="318"/>
      <c r="E154" s="195" t="s">
        <v>75</v>
      </c>
      <c r="F154" s="196"/>
      <c r="G154" s="196"/>
      <c r="H154" s="196"/>
      <c r="I154" s="196"/>
      <c r="J154" s="196"/>
      <c r="K154" s="196"/>
      <c r="L154" s="197"/>
      <c r="M154" s="202"/>
      <c r="N154" s="203"/>
      <c r="O154" s="66" t="s">
        <v>49</v>
      </c>
      <c r="P154" s="202"/>
      <c r="Q154" s="203"/>
      <c r="R154" s="203"/>
      <c r="S154" s="203"/>
      <c r="T154" s="103" t="s">
        <v>152</v>
      </c>
      <c r="U154" s="226" t="str">
        <f>IF(AND(M154&gt;0,P154&gt;0),ROUNDDOWN(P154/3000,0),"")</f>
        <v/>
      </c>
      <c r="V154" s="227"/>
      <c r="W154" s="227"/>
      <c r="X154" s="230" t="s">
        <v>50</v>
      </c>
      <c r="Y154" s="231"/>
      <c r="Z154" s="134"/>
      <c r="AA154" s="134"/>
    </row>
    <row r="155" spans="1:27" s="40" customFormat="1" ht="27.95" customHeight="1">
      <c r="A155" s="120" t="str">
        <f t="shared" si="8"/>
        <v>I16a</v>
      </c>
      <c r="B155" s="42"/>
      <c r="C155" s="319"/>
      <c r="D155" s="320"/>
      <c r="E155" s="234" t="s">
        <v>86</v>
      </c>
      <c r="F155" s="235"/>
      <c r="G155" s="235"/>
      <c r="H155" s="235"/>
      <c r="I155" s="235"/>
      <c r="J155" s="235"/>
      <c r="K155" s="235"/>
      <c r="L155" s="235"/>
      <c r="M155" s="235"/>
      <c r="N155" s="235"/>
      <c r="O155" s="235"/>
      <c r="P155" s="235"/>
      <c r="Q155" s="235"/>
      <c r="R155" s="235"/>
      <c r="S155" s="235"/>
      <c r="T155" s="235"/>
      <c r="U155" s="235"/>
      <c r="V155" s="235"/>
      <c r="W155" s="235"/>
      <c r="X155" s="235"/>
      <c r="Y155" s="236"/>
      <c r="Z155" s="134"/>
      <c r="AA155" s="134"/>
    </row>
    <row r="156" spans="1:27" s="1" customFormat="1" ht="5.0999999999999996" customHeight="1">
      <c r="A156" s="122"/>
      <c r="C156" s="16"/>
      <c r="G156" s="16"/>
      <c r="H156" s="16"/>
      <c r="I156" s="6"/>
      <c r="J156" s="6"/>
      <c r="K156" s="6"/>
      <c r="L156" s="7"/>
      <c r="M156" s="16"/>
      <c r="N156" s="16"/>
      <c r="O156" s="16"/>
      <c r="P156" s="14"/>
      <c r="Q156" s="14"/>
      <c r="R156" s="4"/>
      <c r="S156" s="4"/>
      <c r="T156" s="4"/>
      <c r="U156" s="168"/>
      <c r="V156" s="169"/>
      <c r="W156" s="170"/>
      <c r="X156" s="26"/>
      <c r="Y156" s="26"/>
      <c r="Z156" s="26"/>
      <c r="AA156" s="26"/>
    </row>
    <row r="157" spans="1:27" s="1" customFormat="1" ht="5.0999999999999996" customHeight="1">
      <c r="A157" s="122"/>
      <c r="C157" s="25"/>
      <c r="D157" s="25"/>
      <c r="E157" s="25"/>
      <c r="F157" s="25"/>
      <c r="G157" s="25"/>
      <c r="H157" s="25"/>
      <c r="I157" s="6"/>
      <c r="J157" s="6"/>
      <c r="K157" s="6"/>
      <c r="L157" s="7"/>
      <c r="M157" s="21"/>
      <c r="N157" s="21"/>
      <c r="O157" s="21"/>
      <c r="P157" s="4"/>
      <c r="Q157" s="4"/>
      <c r="R157" s="4"/>
      <c r="U157" s="26"/>
      <c r="V157" s="26"/>
      <c r="W157" s="26"/>
      <c r="X157" s="26"/>
      <c r="Y157" s="26"/>
      <c r="Z157" s="26"/>
      <c r="AA157" s="26"/>
    </row>
    <row r="158" spans="1:27" s="1" customFormat="1" ht="5.0999999999999996" customHeight="1">
      <c r="A158" s="122"/>
      <c r="C158" s="25"/>
      <c r="D158" s="25"/>
      <c r="E158" s="25"/>
      <c r="F158" s="25"/>
      <c r="G158" s="25"/>
      <c r="H158" s="25"/>
      <c r="I158" s="6"/>
      <c r="J158" s="6"/>
      <c r="K158" s="6"/>
      <c r="L158" s="7"/>
      <c r="M158" s="21"/>
      <c r="N158" s="21"/>
      <c r="O158" s="21"/>
      <c r="P158" s="4"/>
      <c r="Q158" s="4"/>
      <c r="R158" s="4"/>
      <c r="U158" s="26"/>
      <c r="V158" s="26"/>
      <c r="W158" s="26"/>
      <c r="X158" s="26"/>
      <c r="Y158" s="26"/>
      <c r="Z158" s="26"/>
      <c r="AA158" s="26"/>
    </row>
    <row r="159" spans="1:27" s="1" customFormat="1" ht="35.1" customHeight="1">
      <c r="A159" s="122"/>
      <c r="B159" s="19" t="s">
        <v>25</v>
      </c>
      <c r="C159" s="309" t="s">
        <v>13</v>
      </c>
      <c r="D159" s="309"/>
      <c r="E159" s="309"/>
      <c r="F159" s="309"/>
      <c r="G159" s="309"/>
      <c r="H159" s="309"/>
      <c r="I159" s="309"/>
      <c r="J159" s="309"/>
      <c r="K159" s="309"/>
      <c r="L159" s="309"/>
      <c r="M159" s="309"/>
      <c r="N159" s="309"/>
      <c r="O159" s="309"/>
      <c r="P159" s="309"/>
      <c r="Q159" s="309"/>
      <c r="R159" s="309"/>
      <c r="S159" s="309"/>
      <c r="T159" s="309"/>
      <c r="U159" s="309"/>
      <c r="V159" s="309"/>
      <c r="W159" s="309"/>
      <c r="X159" s="309"/>
      <c r="Y159" s="309"/>
      <c r="Z159" s="26"/>
      <c r="AA159" s="26"/>
    </row>
    <row r="160" spans="1:27" s="1" customFormat="1" ht="27.95" customHeight="1">
      <c r="A160" s="122"/>
      <c r="C160" s="210" t="s">
        <v>8</v>
      </c>
      <c r="D160" s="211"/>
      <c r="E160" s="212" t="s">
        <v>83</v>
      </c>
      <c r="F160" s="213"/>
      <c r="G160" s="213"/>
      <c r="H160" s="213"/>
      <c r="I160" s="213"/>
      <c r="J160" s="213"/>
      <c r="K160" s="213"/>
      <c r="L160" s="214"/>
      <c r="M160" s="215" t="s">
        <v>2</v>
      </c>
      <c r="N160" s="216"/>
      <c r="O160" s="217"/>
      <c r="P160" s="212" t="s">
        <v>9</v>
      </c>
      <c r="Q160" s="213"/>
      <c r="R160" s="213"/>
      <c r="S160" s="213"/>
      <c r="T160" s="214"/>
      <c r="U160" s="218" t="s">
        <v>160</v>
      </c>
      <c r="V160" s="216"/>
      <c r="W160" s="216"/>
      <c r="X160" s="216"/>
      <c r="Y160" s="217"/>
      <c r="Z160" s="26"/>
      <c r="AA160" s="26"/>
    </row>
    <row r="161" spans="1:34" s="1" customFormat="1" ht="27.95" customHeight="1">
      <c r="A161" s="120" t="str">
        <f>IF(C161&gt;0,C161,A160&amp;"a")</f>
        <v>I20</v>
      </c>
      <c r="C161" s="253" t="s">
        <v>191</v>
      </c>
      <c r="D161" s="254"/>
      <c r="E161" s="367" t="s">
        <v>21</v>
      </c>
      <c r="F161" s="368"/>
      <c r="G161" s="368"/>
      <c r="H161" s="368"/>
      <c r="I161" s="368"/>
      <c r="J161" s="368"/>
      <c r="K161" s="368"/>
      <c r="L161" s="369"/>
      <c r="M161" s="241"/>
      <c r="N161" s="242"/>
      <c r="O161" s="15" t="s">
        <v>4</v>
      </c>
      <c r="P161" s="202"/>
      <c r="Q161" s="203"/>
      <c r="R161" s="203"/>
      <c r="S161" s="203"/>
      <c r="T161" s="103" t="s">
        <v>152</v>
      </c>
      <c r="U161" s="226" t="str">
        <f>IF(AND(M161&gt;0,P161&gt;0),ROUNDDOWN(P161/3000,0),"")</f>
        <v/>
      </c>
      <c r="V161" s="227"/>
      <c r="W161" s="227"/>
      <c r="X161" s="230" t="s">
        <v>31</v>
      </c>
      <c r="Y161" s="231"/>
      <c r="Z161" s="26"/>
      <c r="AA161" s="26"/>
    </row>
    <row r="162" spans="1:34" s="1" customFormat="1" ht="5.0999999999999996" customHeight="1">
      <c r="A162" s="122"/>
      <c r="C162" s="16"/>
      <c r="G162" s="16"/>
      <c r="H162" s="16"/>
      <c r="I162" s="6"/>
      <c r="J162" s="6"/>
      <c r="K162" s="6"/>
      <c r="L162" s="7"/>
      <c r="M162" s="16"/>
      <c r="N162" s="16"/>
      <c r="O162" s="16"/>
      <c r="P162" s="14"/>
      <c r="Q162" s="14"/>
      <c r="R162" s="4"/>
      <c r="S162" s="4"/>
      <c r="T162" s="4"/>
      <c r="U162" s="168"/>
      <c r="V162" s="169"/>
      <c r="W162" s="170"/>
      <c r="X162" s="26"/>
      <c r="Y162" s="26"/>
      <c r="Z162" s="26"/>
      <c r="AA162" s="26"/>
    </row>
    <row r="163" spans="1:34" s="1" customFormat="1" ht="5.0999999999999996" customHeight="1">
      <c r="A163" s="122"/>
      <c r="C163" s="25"/>
      <c r="D163" s="25"/>
      <c r="E163" s="25"/>
      <c r="F163" s="25"/>
      <c r="G163" s="25"/>
      <c r="H163" s="25"/>
      <c r="I163" s="6"/>
      <c r="J163" s="6"/>
      <c r="K163" s="6"/>
      <c r="L163" s="7"/>
      <c r="M163" s="21"/>
      <c r="N163" s="21"/>
      <c r="O163" s="21"/>
      <c r="P163" s="4"/>
      <c r="Q163" s="4"/>
      <c r="R163" s="4"/>
      <c r="U163" s="26"/>
      <c r="V163" s="26"/>
      <c r="W163" s="26"/>
      <c r="X163" s="26"/>
      <c r="Y163" s="26"/>
      <c r="Z163" s="26"/>
      <c r="AA163" s="26"/>
    </row>
    <row r="164" spans="1:34" s="1" customFormat="1" ht="15.75" customHeight="1">
      <c r="A164" s="122"/>
      <c r="C164" s="25"/>
      <c r="G164" s="25"/>
      <c r="H164" s="25"/>
      <c r="I164" s="6"/>
      <c r="J164" s="6"/>
      <c r="K164" s="6"/>
      <c r="L164" s="7"/>
      <c r="M164" s="25"/>
      <c r="N164" s="25"/>
      <c r="O164" s="25"/>
      <c r="P164" s="21"/>
      <c r="Q164" s="21"/>
      <c r="R164" s="4"/>
      <c r="S164" s="4"/>
      <c r="T164" s="4"/>
      <c r="U164" s="168"/>
      <c r="V164" s="169"/>
      <c r="W164" s="170"/>
      <c r="X164" s="26"/>
      <c r="Y164" s="26"/>
      <c r="Z164" s="26"/>
      <c r="AA164" s="26"/>
    </row>
    <row r="165" spans="1:34" ht="24.95" customHeight="1">
      <c r="B165" s="109" t="s">
        <v>184</v>
      </c>
      <c r="C165" s="313" t="s">
        <v>35</v>
      </c>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row>
    <row r="166" spans="1:34" ht="27.95" customHeight="1">
      <c r="B166" s="110"/>
      <c r="C166" s="210" t="s">
        <v>8</v>
      </c>
      <c r="D166" s="211"/>
      <c r="E166" s="212" t="s">
        <v>83</v>
      </c>
      <c r="F166" s="213"/>
      <c r="G166" s="213"/>
      <c r="H166" s="213"/>
      <c r="I166" s="213"/>
      <c r="J166" s="213"/>
      <c r="K166" s="213"/>
      <c r="L166" s="214"/>
      <c r="M166" s="212" t="s">
        <v>34</v>
      </c>
      <c r="N166" s="213"/>
      <c r="O166" s="214"/>
      <c r="P166" s="212" t="s">
        <v>9</v>
      </c>
      <c r="Q166" s="213"/>
      <c r="R166" s="213"/>
      <c r="S166" s="213"/>
      <c r="T166" s="214"/>
      <c r="U166" s="218" t="s">
        <v>161</v>
      </c>
      <c r="V166" s="216"/>
      <c r="W166" s="216"/>
      <c r="X166" s="216"/>
      <c r="Y166" s="217"/>
    </row>
    <row r="167" spans="1:34" s="1" customFormat="1" ht="27.95" customHeight="1">
      <c r="A167" s="120" t="str">
        <f>IF(C167&gt;0,C167,A166&amp;"a")</f>
        <v>I26</v>
      </c>
      <c r="C167" s="253" t="s">
        <v>192</v>
      </c>
      <c r="D167" s="254"/>
      <c r="E167" s="223" t="s">
        <v>26</v>
      </c>
      <c r="F167" s="224"/>
      <c r="G167" s="224"/>
      <c r="H167" s="224"/>
      <c r="I167" s="224"/>
      <c r="J167" s="224"/>
      <c r="K167" s="224"/>
      <c r="L167" s="225"/>
      <c r="M167" s="200"/>
      <c r="N167" s="201"/>
      <c r="O167" s="20" t="s">
        <v>4</v>
      </c>
      <c r="P167" s="202"/>
      <c r="Q167" s="203"/>
      <c r="R167" s="203"/>
      <c r="S167" s="203"/>
      <c r="T167" s="103" t="s">
        <v>152</v>
      </c>
      <c r="U167" s="226" t="str">
        <f>IF(AND(M167&gt;0,P167&gt;0),ROUNDDOWN(P167/2000,0),"")</f>
        <v/>
      </c>
      <c r="V167" s="227"/>
      <c r="W167" s="227"/>
      <c r="X167" s="230" t="s">
        <v>31</v>
      </c>
      <c r="Y167" s="231"/>
      <c r="Z167" s="26"/>
      <c r="AA167" s="26"/>
    </row>
    <row r="168" spans="1:34" s="1" customFormat="1" ht="27.95" customHeight="1">
      <c r="A168" s="120" t="str">
        <f>IF(C168&gt;0,C168,A167&amp;"a")</f>
        <v>I27</v>
      </c>
      <c r="C168" s="253" t="s">
        <v>193</v>
      </c>
      <c r="D168" s="254"/>
      <c r="E168" s="189" t="s">
        <v>29</v>
      </c>
      <c r="F168" s="190"/>
      <c r="G168" s="190"/>
      <c r="H168" s="190"/>
      <c r="I168" s="190"/>
      <c r="J168" s="190"/>
      <c r="K168" s="190"/>
      <c r="L168" s="191"/>
      <c r="M168" s="200"/>
      <c r="N168" s="201"/>
      <c r="O168" s="20" t="s">
        <v>4</v>
      </c>
      <c r="P168" s="202"/>
      <c r="Q168" s="203"/>
      <c r="R168" s="203"/>
      <c r="S168" s="203"/>
      <c r="T168" s="103" t="s">
        <v>152</v>
      </c>
      <c r="U168" s="226" t="str">
        <f>IF(AND(M168&gt;0,P168&gt;0),ROUNDDOWN(P168/2000,0),"")</f>
        <v/>
      </c>
      <c r="V168" s="227"/>
      <c r="W168" s="227"/>
      <c r="X168" s="230" t="s">
        <v>31</v>
      </c>
      <c r="Y168" s="231"/>
      <c r="Z168" s="26"/>
      <c r="AA168" s="26"/>
    </row>
    <row r="169" spans="1:34" s="1" customFormat="1" ht="27.95" customHeight="1">
      <c r="A169" s="120" t="str">
        <f>IF(C169&gt;0,C169,A168&amp;"a")</f>
        <v>I28</v>
      </c>
      <c r="C169" s="253" t="s">
        <v>194</v>
      </c>
      <c r="D169" s="254"/>
      <c r="E169" s="189" t="s">
        <v>195</v>
      </c>
      <c r="F169" s="190"/>
      <c r="G169" s="190"/>
      <c r="H169" s="190"/>
      <c r="I169" s="190"/>
      <c r="J169" s="190"/>
      <c r="K169" s="190"/>
      <c r="L169" s="191"/>
      <c r="M169" s="200"/>
      <c r="N169" s="201"/>
      <c r="O169" s="20" t="s">
        <v>173</v>
      </c>
      <c r="P169" s="202"/>
      <c r="Q169" s="203"/>
      <c r="R169" s="203"/>
      <c r="S169" s="203"/>
      <c r="T169" s="103" t="s">
        <v>152</v>
      </c>
      <c r="U169" s="226" t="str">
        <f>IF(AND(M169&gt;0,P169&gt;0),ROUNDDOWN(P169/2000,0),"")</f>
        <v/>
      </c>
      <c r="V169" s="227"/>
      <c r="W169" s="227"/>
      <c r="X169" s="230" t="s">
        <v>31</v>
      </c>
      <c r="Y169" s="231"/>
      <c r="Z169" s="26"/>
      <c r="AA169" s="26"/>
    </row>
    <row r="170" spans="1:34" ht="20.100000000000001" customHeight="1">
      <c r="B170" s="136"/>
      <c r="C170" s="173"/>
      <c r="D170" s="174"/>
      <c r="E170" s="174"/>
      <c r="F170" s="174"/>
      <c r="G170" s="175"/>
      <c r="H170" s="175"/>
      <c r="I170" s="175"/>
      <c r="J170" s="175"/>
      <c r="K170" s="175"/>
      <c r="L170" s="175"/>
      <c r="M170" s="175"/>
      <c r="N170" s="175"/>
      <c r="O170" s="175"/>
      <c r="P170" s="175"/>
      <c r="Q170" s="175"/>
      <c r="R170" s="175"/>
      <c r="S170" s="175"/>
      <c r="T170" s="175"/>
      <c r="U170" s="175"/>
      <c r="V170" s="175"/>
      <c r="W170" s="175"/>
      <c r="X170" s="175"/>
      <c r="Y170" s="175"/>
      <c r="Z170"/>
      <c r="AA170"/>
      <c r="AH170" s="76"/>
    </row>
    <row r="171" spans="1:34" ht="27.95" customHeight="1">
      <c r="A171" s="120" t="str">
        <f>B146</f>
        <v>（要望調査④）　インバウンド対応設備機器関係</v>
      </c>
      <c r="B171" s="144"/>
      <c r="C171" s="178" t="s">
        <v>299</v>
      </c>
      <c r="D171" s="179"/>
      <c r="E171" s="182" t="s">
        <v>303</v>
      </c>
      <c r="F171" s="183"/>
      <c r="G171" s="183"/>
      <c r="H171" s="183"/>
      <c r="I171" s="183"/>
      <c r="J171" s="183"/>
      <c r="K171" s="183"/>
      <c r="L171" s="183"/>
      <c r="M171" s="183"/>
      <c r="N171" s="183"/>
      <c r="O171" s="183"/>
      <c r="P171" s="183"/>
      <c r="Q171" s="183"/>
      <c r="R171" s="183"/>
      <c r="S171" s="183"/>
      <c r="T171" s="183"/>
      <c r="U171" s="183"/>
      <c r="V171" s="183"/>
      <c r="W171" s="183"/>
      <c r="X171" s="183"/>
      <c r="Y171" s="184"/>
      <c r="Z171"/>
      <c r="AA171"/>
    </row>
    <row r="172" spans="1:34" ht="42" customHeight="1">
      <c r="B172" s="144"/>
      <c r="C172" s="180"/>
      <c r="D172" s="181"/>
      <c r="E172" s="185"/>
      <c r="F172" s="186"/>
      <c r="G172" s="186"/>
      <c r="H172" s="186"/>
      <c r="I172" s="186"/>
      <c r="J172" s="186"/>
      <c r="K172" s="186"/>
      <c r="L172" s="186"/>
      <c r="M172" s="186"/>
      <c r="N172" s="186"/>
      <c r="O172" s="186"/>
      <c r="P172" s="186"/>
      <c r="Q172" s="186"/>
      <c r="R172" s="186"/>
      <c r="S172" s="186"/>
      <c r="T172" s="186"/>
      <c r="U172" s="186"/>
      <c r="V172" s="186"/>
      <c r="W172" s="186"/>
      <c r="X172" s="186"/>
      <c r="Y172" s="187"/>
      <c r="Z172"/>
      <c r="AA172"/>
    </row>
    <row r="173" spans="1:34" s="40" customFormat="1" ht="5.0999999999999996" customHeight="1">
      <c r="A173" s="123"/>
      <c r="B173" s="106"/>
      <c r="U173" s="134"/>
      <c r="V173" s="134"/>
      <c r="W173" s="134"/>
      <c r="X173" s="134"/>
      <c r="Y173" s="134"/>
      <c r="Z173" s="134"/>
      <c r="AA173" s="134"/>
    </row>
    <row r="174" spans="1:34" s="26" customFormat="1" ht="23.1" customHeight="1">
      <c r="A174" s="121"/>
      <c r="B174" s="208" t="s">
        <v>296</v>
      </c>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spans="1:34" ht="47.45" customHeight="1">
      <c r="B175" s="110"/>
      <c r="C175" s="366" t="s">
        <v>134</v>
      </c>
      <c r="D175" s="366"/>
      <c r="E175" s="366"/>
      <c r="F175" s="366"/>
      <c r="G175" s="366"/>
      <c r="H175" s="366"/>
      <c r="I175" s="366"/>
      <c r="J175" s="366"/>
      <c r="K175" s="366"/>
      <c r="L175" s="366"/>
      <c r="M175" s="366"/>
      <c r="N175" s="366"/>
      <c r="O175" s="366"/>
      <c r="P175" s="366"/>
      <c r="Q175" s="366"/>
      <c r="R175" s="366"/>
      <c r="S175" s="366"/>
      <c r="T175" s="366"/>
      <c r="U175" s="366"/>
      <c r="V175" s="366"/>
      <c r="W175" s="366"/>
      <c r="X175" s="366"/>
      <c r="Y175" s="366"/>
      <c r="AE175" s="26"/>
      <c r="AF175" s="26"/>
      <c r="AG175" s="26"/>
      <c r="AH175" s="26"/>
    </row>
    <row r="176" spans="1:34" ht="20.100000000000001" customHeight="1">
      <c r="B176" s="113" t="s">
        <v>115</v>
      </c>
      <c r="C176" s="68" t="s">
        <v>111</v>
      </c>
    </row>
    <row r="177" spans="1:31" ht="54.6" customHeight="1">
      <c r="C177" s="364" t="s">
        <v>151</v>
      </c>
      <c r="D177" s="364"/>
      <c r="E177" s="364"/>
      <c r="F177" s="364"/>
      <c r="G177" s="364"/>
      <c r="H177" s="364"/>
      <c r="I177" s="364"/>
      <c r="J177" s="364"/>
      <c r="K177" s="364"/>
      <c r="L177" s="364"/>
      <c r="M177" s="364"/>
      <c r="N177" s="364"/>
      <c r="O177" s="364"/>
      <c r="P177" s="364"/>
      <c r="Q177" s="364"/>
      <c r="R177" s="364"/>
      <c r="S177" s="364"/>
      <c r="T177" s="364"/>
      <c r="U177" s="364"/>
      <c r="V177" s="364"/>
      <c r="W177" s="364"/>
      <c r="X177" s="364"/>
      <c r="Y177" s="364"/>
    </row>
    <row r="178" spans="1:31" ht="20.100000000000001" customHeight="1">
      <c r="A178" s="120" t="s">
        <v>142</v>
      </c>
      <c r="C178" s="94" t="s">
        <v>274</v>
      </c>
      <c r="D178" s="95"/>
      <c r="E178" s="96"/>
      <c r="F178" s="96"/>
      <c r="G178" s="96"/>
      <c r="H178" s="96"/>
      <c r="I178" s="96"/>
      <c r="J178" s="96"/>
      <c r="K178" s="97"/>
      <c r="L178" s="84"/>
      <c r="M178" s="98"/>
      <c r="N178" s="99"/>
      <c r="O178" s="97"/>
      <c r="P178" s="84"/>
      <c r="Q178" s="98"/>
      <c r="R178" s="97" t="s">
        <v>73</v>
      </c>
      <c r="S178" s="365"/>
      <c r="T178" s="365"/>
      <c r="U178" s="171" t="s">
        <v>279</v>
      </c>
      <c r="V178" s="172"/>
      <c r="W178" s="172"/>
    </row>
    <row r="179" spans="1:31" ht="20.100000000000001" customHeight="1">
      <c r="A179" s="120" t="s">
        <v>143</v>
      </c>
      <c r="C179" s="94" t="s">
        <v>275</v>
      </c>
      <c r="D179" s="95"/>
      <c r="E179" s="96"/>
      <c r="F179" s="96"/>
      <c r="G179" s="96"/>
      <c r="H179" s="96"/>
      <c r="I179" s="96"/>
      <c r="J179" s="96"/>
      <c r="K179" s="97"/>
      <c r="L179" s="84"/>
      <c r="M179" s="98"/>
      <c r="N179" s="99"/>
      <c r="O179" s="97"/>
      <c r="P179" s="84"/>
      <c r="Q179" s="98"/>
      <c r="R179" s="97" t="s">
        <v>73</v>
      </c>
      <c r="S179" s="365"/>
      <c r="T179" s="365"/>
      <c r="U179" s="171" t="s">
        <v>116</v>
      </c>
      <c r="V179" s="172"/>
      <c r="W179" s="172"/>
    </row>
    <row r="180" spans="1:31" ht="6.95" customHeight="1"/>
    <row r="181" spans="1:31" ht="20.100000000000001" customHeight="1">
      <c r="B181" s="109" t="s">
        <v>27</v>
      </c>
      <c r="C181" s="281" t="s">
        <v>88</v>
      </c>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row>
    <row r="182" spans="1:31" ht="30" customHeight="1">
      <c r="C182" s="210" t="s">
        <v>8</v>
      </c>
      <c r="D182" s="211"/>
      <c r="E182" s="212" t="s">
        <v>83</v>
      </c>
      <c r="F182" s="213"/>
      <c r="G182" s="213"/>
      <c r="H182" s="213"/>
      <c r="I182" s="258" t="s">
        <v>133</v>
      </c>
      <c r="J182" s="259"/>
      <c r="K182" s="260"/>
      <c r="L182" s="247" t="s">
        <v>120</v>
      </c>
      <c r="M182" s="248"/>
      <c r="N182" s="248"/>
      <c r="O182" s="248"/>
      <c r="P182" s="249"/>
      <c r="Q182" s="314" t="s">
        <v>127</v>
      </c>
      <c r="R182" s="315"/>
      <c r="S182" s="315"/>
      <c r="T182" s="315"/>
      <c r="U182" s="316"/>
      <c r="V182" s="310" t="s">
        <v>166</v>
      </c>
      <c r="W182" s="311"/>
      <c r="X182" s="311"/>
      <c r="Y182" s="312"/>
      <c r="AE182" t="s">
        <v>167</v>
      </c>
    </row>
    <row r="183" spans="1:31" ht="30.6" customHeight="1">
      <c r="A183" s="120" t="str">
        <f>IF(C183&gt;0,C183,A182&amp;"a")</f>
        <v>H1</v>
      </c>
      <c r="C183" s="253" t="s">
        <v>222</v>
      </c>
      <c r="D183" s="254"/>
      <c r="E183" s="223" t="s">
        <v>88</v>
      </c>
      <c r="F183" s="224"/>
      <c r="G183" s="224"/>
      <c r="H183" s="224"/>
      <c r="I183" s="200"/>
      <c r="J183" s="201"/>
      <c r="K183" s="67" t="s">
        <v>91</v>
      </c>
      <c r="L183" s="200"/>
      <c r="M183" s="201"/>
      <c r="N183" s="201"/>
      <c r="O183" s="201"/>
      <c r="P183" s="78" t="s">
        <v>152</v>
      </c>
      <c r="Q183" s="226" t="str">
        <f>IF(AND(I183="",L183=""),"ー",IFERROR(ROUND(L183/I183,0),"要望人数を入力してください"))</f>
        <v>ー</v>
      </c>
      <c r="R183" s="227"/>
      <c r="S183" s="227"/>
      <c r="T183" s="227"/>
      <c r="U183" s="78" t="s">
        <v>152</v>
      </c>
      <c r="V183" s="226" t="str">
        <f>IF(AND(I183="",L183=""),"",IF($AE$183&gt;3,"入力エラー！",IF($AE$183&gt;0,ROUNDDOWN(L183/($AE$183*1000),0),"")))</f>
        <v/>
      </c>
      <c r="W183" s="227"/>
      <c r="X183" s="227"/>
      <c r="Y183" s="78" t="s">
        <v>31</v>
      </c>
      <c r="AC183" t="str">
        <f>IF($V183="入力エラー！",1,"")</f>
        <v/>
      </c>
      <c r="AE183">
        <f>$AE$25</f>
        <v>0</v>
      </c>
    </row>
    <row r="184" spans="1:31" ht="30.6" customHeight="1">
      <c r="A184" s="120" t="str">
        <f>IF(C184&gt;0,C184,A183&amp;"a")</f>
        <v>H2</v>
      </c>
      <c r="C184" s="253" t="s">
        <v>223</v>
      </c>
      <c r="D184" s="254"/>
      <c r="E184" s="189" t="s">
        <v>90</v>
      </c>
      <c r="F184" s="190"/>
      <c r="G184" s="190"/>
      <c r="H184" s="190"/>
      <c r="I184" s="200"/>
      <c r="J184" s="201"/>
      <c r="K184" s="67" t="s">
        <v>91</v>
      </c>
      <c r="L184" s="200"/>
      <c r="M184" s="201"/>
      <c r="N184" s="201"/>
      <c r="O184" s="201"/>
      <c r="P184" s="78" t="s">
        <v>152</v>
      </c>
      <c r="Q184" s="226" t="str">
        <f>IF(AND(I184="",L184=""),"ー",IFERROR(ROUND(L184/I184,0),"要望人数を入力してください"))</f>
        <v>ー</v>
      </c>
      <c r="R184" s="227"/>
      <c r="S184" s="227"/>
      <c r="T184" s="227"/>
      <c r="U184" s="78" t="s">
        <v>152</v>
      </c>
      <c r="V184" s="226" t="str">
        <f>IF(AND(I184="",L184=""),"",IF($AE$183&gt;3,"入力エラー！",IF($AE$183&gt;0,ROUNDDOWN(L184/($AE$183*1000),0),"")))</f>
        <v/>
      </c>
      <c r="W184" s="227"/>
      <c r="X184" s="227"/>
      <c r="Y184" s="78" t="s">
        <v>31</v>
      </c>
      <c r="AC184" t="str">
        <f>IF($V184="入力エラー！",1,"")</f>
        <v/>
      </c>
    </row>
    <row r="185" spans="1:31" ht="3.75" customHeight="1">
      <c r="B185"/>
    </row>
    <row r="186" spans="1:31" ht="28.5" customHeight="1">
      <c r="B186"/>
      <c r="C186" s="188" t="str">
        <f>IF($AE183=0,"人材確保・育成の補助メニューについて申告する場合は、「働きやすい職場認証制度」を取得している必要があります。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row>
    <row r="187" spans="1:31" ht="3.75" customHeight="1">
      <c r="B187"/>
    </row>
    <row r="188" spans="1:31" ht="33.6" customHeight="1">
      <c r="C188" s="93" t="s">
        <v>92</v>
      </c>
      <c r="D188" s="228" t="s">
        <v>285</v>
      </c>
      <c r="E188" s="228"/>
      <c r="F188" s="228"/>
      <c r="G188" s="228"/>
      <c r="H188" s="228"/>
      <c r="I188" s="228"/>
      <c r="J188" s="228"/>
      <c r="K188" s="228"/>
      <c r="L188" s="228"/>
      <c r="M188" s="228"/>
      <c r="N188" s="228"/>
      <c r="O188" s="228"/>
      <c r="P188" s="228"/>
      <c r="Q188" s="228"/>
      <c r="R188" s="228"/>
      <c r="S188" s="228"/>
      <c r="T188" s="228"/>
      <c r="U188" s="228"/>
      <c r="V188" s="228"/>
      <c r="W188" s="228"/>
      <c r="X188" s="228"/>
      <c r="Y188" s="228"/>
    </row>
    <row r="189" spans="1:31" ht="20.100000000000001" customHeight="1">
      <c r="C189" s="91" t="s">
        <v>93</v>
      </c>
      <c r="D189" s="280" t="s">
        <v>286</v>
      </c>
      <c r="E189" s="229"/>
      <c r="F189" s="229"/>
      <c r="G189" s="229"/>
      <c r="H189" s="229"/>
      <c r="I189" s="229"/>
      <c r="J189" s="229"/>
      <c r="K189" s="229"/>
      <c r="L189" s="229"/>
      <c r="M189" s="229"/>
      <c r="N189" s="229"/>
      <c r="O189" s="229"/>
      <c r="P189" s="229"/>
      <c r="Q189" s="229"/>
      <c r="R189" s="229"/>
      <c r="S189" s="229"/>
      <c r="T189" s="229"/>
      <c r="U189" s="229"/>
      <c r="V189" s="229"/>
      <c r="W189" s="229"/>
      <c r="X189" s="229"/>
      <c r="Y189" s="229"/>
    </row>
    <row r="190" spans="1:31" ht="36.6" customHeight="1">
      <c r="C190" s="91" t="s">
        <v>94</v>
      </c>
      <c r="D190" s="228" t="s">
        <v>148</v>
      </c>
      <c r="E190" s="228"/>
      <c r="F190" s="228"/>
      <c r="G190" s="228"/>
      <c r="H190" s="228"/>
      <c r="I190" s="228"/>
      <c r="J190" s="228"/>
      <c r="K190" s="228"/>
      <c r="L190" s="228"/>
      <c r="M190" s="228"/>
      <c r="N190" s="228"/>
      <c r="O190" s="228"/>
      <c r="P190" s="228"/>
      <c r="Q190" s="228"/>
      <c r="R190" s="228"/>
      <c r="S190" s="228"/>
      <c r="T190" s="228"/>
      <c r="U190" s="228"/>
      <c r="V190" s="228"/>
      <c r="W190" s="228"/>
      <c r="X190" s="228"/>
      <c r="Y190" s="228"/>
    </row>
    <row r="191" spans="1:31" ht="32.450000000000003" customHeight="1">
      <c r="C191" s="91" t="s">
        <v>95</v>
      </c>
      <c r="D191" s="228" t="s">
        <v>149</v>
      </c>
      <c r="E191" s="228"/>
      <c r="F191" s="228"/>
      <c r="G191" s="228"/>
      <c r="H191" s="228"/>
      <c r="I191" s="228"/>
      <c r="J191" s="228"/>
      <c r="K191" s="228"/>
      <c r="L191" s="228"/>
      <c r="M191" s="228"/>
      <c r="N191" s="228"/>
      <c r="O191" s="228"/>
      <c r="P191" s="228"/>
      <c r="Q191" s="228"/>
      <c r="R191" s="228"/>
      <c r="S191" s="228"/>
      <c r="T191" s="228"/>
      <c r="U191" s="228"/>
      <c r="V191" s="228"/>
      <c r="W191" s="228"/>
      <c r="X191" s="228"/>
      <c r="Y191" s="228"/>
    </row>
    <row r="192" spans="1:31" s="84" customFormat="1" ht="28.5" customHeight="1">
      <c r="A192" s="124"/>
      <c r="B192" s="114"/>
      <c r="C192" s="93" t="s">
        <v>123</v>
      </c>
      <c r="D192" s="228" t="s">
        <v>132</v>
      </c>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134"/>
      <c r="AA192" s="134"/>
    </row>
    <row r="193" spans="1:29" ht="11.45" customHeight="1"/>
    <row r="194" spans="1:29" ht="20.100000000000001" customHeight="1">
      <c r="B194" s="109" t="s">
        <v>259</v>
      </c>
      <c r="C194" s="281" t="s">
        <v>117</v>
      </c>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row>
    <row r="195" spans="1:29" ht="20.100000000000001" customHeight="1">
      <c r="C195" s="210" t="s">
        <v>8</v>
      </c>
      <c r="D195" s="211"/>
      <c r="E195" s="212" t="s">
        <v>83</v>
      </c>
      <c r="F195" s="213"/>
      <c r="G195" s="213"/>
      <c r="H195" s="213"/>
      <c r="I195" s="213"/>
      <c r="J195" s="213"/>
      <c r="K195" s="213"/>
      <c r="L195" s="213"/>
      <c r="M195" s="213"/>
      <c r="N195" s="213"/>
      <c r="O195" s="214"/>
      <c r="P195" s="212" t="s">
        <v>9</v>
      </c>
      <c r="Q195" s="213"/>
      <c r="R195" s="213"/>
      <c r="S195" s="213"/>
      <c r="T195" s="214"/>
      <c r="U195" s="218" t="s">
        <v>168</v>
      </c>
      <c r="V195" s="216"/>
      <c r="W195" s="216"/>
      <c r="X195" s="216"/>
      <c r="Y195" s="217"/>
    </row>
    <row r="196" spans="1:29" ht="27" customHeight="1">
      <c r="A196" s="120" t="str">
        <f>IF(C196&gt;0,C196,A195&amp;"a")</f>
        <v>H3</v>
      </c>
      <c r="C196" s="253" t="s">
        <v>224</v>
      </c>
      <c r="D196" s="254"/>
      <c r="E196" s="223" t="s">
        <v>118</v>
      </c>
      <c r="F196" s="224"/>
      <c r="G196" s="224"/>
      <c r="H196" s="224"/>
      <c r="I196" s="224"/>
      <c r="J196" s="224"/>
      <c r="K196" s="224"/>
      <c r="L196" s="224"/>
      <c r="M196" s="224"/>
      <c r="N196" s="224"/>
      <c r="O196" s="225"/>
      <c r="P196" s="202"/>
      <c r="Q196" s="203"/>
      <c r="R196" s="203"/>
      <c r="S196" s="203"/>
      <c r="T196" s="103" t="s">
        <v>152</v>
      </c>
      <c r="U196" s="226" t="str">
        <f>IF(P196="","",IF($AE$183&gt;3,"入力エラー！",IF($AE$183&gt;0,ROUNDDOWN(P196/($AE$183*1000),0),"")))</f>
        <v/>
      </c>
      <c r="V196" s="227"/>
      <c r="W196" s="227"/>
      <c r="X196" s="230" t="s">
        <v>31</v>
      </c>
      <c r="Y196" s="231"/>
      <c r="AC196" t="str">
        <f>IF($U196="入力エラー！",1,"")</f>
        <v/>
      </c>
    </row>
    <row r="197" spans="1:29" ht="6" customHeight="1"/>
    <row r="198" spans="1:29" ht="20.100000000000001" customHeight="1">
      <c r="C198" t="s">
        <v>96</v>
      </c>
    </row>
    <row r="199" spans="1:29" ht="53.1" customHeight="1">
      <c r="A199" s="120" t="str">
        <f>A196&amp;"a"</f>
        <v>H3a</v>
      </c>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2"/>
      <c r="AC199">
        <f>SUM(AC196:AC198)</f>
        <v>0</v>
      </c>
    </row>
    <row r="200" spans="1:29" ht="3.75" customHeight="1">
      <c r="B200"/>
    </row>
    <row r="201" spans="1:29" ht="13.5">
      <c r="C201" s="188" t="str">
        <f>IF($AC199&gt;0,"「入力エラー！」と表示される場合、「各種認証・認定の取得状況」に記載漏れ、二重チェック等があるので、ご確認ください！","")</f>
        <v/>
      </c>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row>
    <row r="202" spans="1:29" ht="3.75" customHeight="1">
      <c r="B202"/>
    </row>
    <row r="203" spans="1:29" ht="20.100000000000001" customHeight="1">
      <c r="C203" s="210" t="s">
        <v>8</v>
      </c>
      <c r="D203" s="211"/>
      <c r="E203" s="212" t="s">
        <v>83</v>
      </c>
      <c r="F203" s="213"/>
      <c r="G203" s="213"/>
      <c r="H203" s="213"/>
      <c r="I203" s="213"/>
      <c r="J203" s="213"/>
      <c r="K203" s="213"/>
      <c r="L203" s="213"/>
      <c r="M203" s="213"/>
      <c r="N203" s="213"/>
      <c r="O203" s="214"/>
      <c r="P203" s="212" t="s">
        <v>9</v>
      </c>
      <c r="Q203" s="213"/>
      <c r="R203" s="213"/>
      <c r="S203" s="213"/>
      <c r="T203" s="214"/>
      <c r="U203" s="218" t="s">
        <v>168</v>
      </c>
      <c r="V203" s="216"/>
      <c r="W203" s="216"/>
      <c r="X203" s="216"/>
      <c r="Y203" s="217"/>
    </row>
    <row r="204" spans="1:29" ht="27" customHeight="1">
      <c r="A204" s="120" t="str">
        <f>IF(C204&gt;0,C204,#REF!&amp;"a")</f>
        <v>H4</v>
      </c>
      <c r="C204" s="253" t="s">
        <v>225</v>
      </c>
      <c r="D204" s="254"/>
      <c r="E204" s="223" t="s">
        <v>136</v>
      </c>
      <c r="F204" s="224"/>
      <c r="G204" s="224"/>
      <c r="H204" s="224"/>
      <c r="I204" s="224"/>
      <c r="J204" s="224"/>
      <c r="K204" s="224"/>
      <c r="L204" s="224"/>
      <c r="M204" s="224"/>
      <c r="N204" s="224"/>
      <c r="O204" s="225"/>
      <c r="P204" s="202"/>
      <c r="Q204" s="203"/>
      <c r="R204" s="203"/>
      <c r="S204" s="203"/>
      <c r="T204" s="103" t="s">
        <v>152</v>
      </c>
      <c r="U204" s="226" t="str">
        <f>IF(P204="","",IF($AE$183&gt;3,"入力エラー！",IF($AE$183&gt;0,ROUNDDOWN(P204/($AE$183*1000),0),"")))</f>
        <v/>
      </c>
      <c r="V204" s="227"/>
      <c r="W204" s="227"/>
      <c r="X204" s="230" t="s">
        <v>31</v>
      </c>
      <c r="Y204" s="231"/>
      <c r="AC204" t="str">
        <f>IF($U204="入力エラー！",1,"")</f>
        <v/>
      </c>
    </row>
    <row r="205" spans="1:29" ht="6" customHeight="1"/>
    <row r="206" spans="1:29" ht="20.100000000000001" customHeight="1">
      <c r="C206" t="s">
        <v>96</v>
      </c>
    </row>
    <row r="207" spans="1:29" ht="61.5" customHeight="1">
      <c r="A207" s="120" t="str">
        <f>A204&amp;"a"</f>
        <v>H4a</v>
      </c>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2"/>
      <c r="AC207">
        <f>SUM(AC204:AC206)</f>
        <v>0</v>
      </c>
    </row>
    <row r="208" spans="1:29" ht="3.75" customHeight="1">
      <c r="B208"/>
    </row>
    <row r="209" spans="1:29" ht="13.5">
      <c r="C209" s="188" t="str">
        <f>IF($AC207&gt;0,"「入力エラー！」と表示される場合、「各種認証・認定の取得状況」に記載漏れ、二重チェック等があるので、ご確認ください！","")</f>
        <v/>
      </c>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row>
    <row r="210" spans="1:29" ht="3.75" customHeight="1">
      <c r="B210"/>
    </row>
    <row r="211" spans="1:29" ht="33.6" customHeight="1">
      <c r="C211" s="92" t="s">
        <v>92</v>
      </c>
      <c r="D211" s="228" t="s">
        <v>287</v>
      </c>
      <c r="E211" s="228"/>
      <c r="F211" s="228"/>
      <c r="G211" s="228"/>
      <c r="H211" s="228"/>
      <c r="I211" s="228"/>
      <c r="J211" s="228"/>
      <c r="K211" s="228"/>
      <c r="L211" s="228"/>
      <c r="M211" s="228"/>
      <c r="N211" s="228"/>
      <c r="O211" s="228"/>
      <c r="P211" s="228"/>
      <c r="Q211" s="228"/>
      <c r="R211" s="228"/>
      <c r="S211" s="228"/>
      <c r="T211" s="228"/>
      <c r="U211" s="228"/>
      <c r="V211" s="228"/>
      <c r="W211" s="228"/>
      <c r="X211" s="228"/>
      <c r="Y211" s="228"/>
    </row>
    <row r="212" spans="1:29" ht="33" customHeight="1">
      <c r="C212" s="91" t="s">
        <v>93</v>
      </c>
      <c r="D212" s="229" t="s">
        <v>281</v>
      </c>
      <c r="E212" s="229"/>
      <c r="F212" s="229"/>
      <c r="G212" s="229"/>
      <c r="H212" s="229"/>
      <c r="I212" s="229"/>
      <c r="J212" s="229"/>
      <c r="K212" s="229"/>
      <c r="L212" s="229"/>
      <c r="M212" s="229"/>
      <c r="N212" s="229"/>
      <c r="O212" s="229"/>
      <c r="P212" s="229"/>
      <c r="Q212" s="229"/>
      <c r="R212" s="229"/>
      <c r="S212" s="229"/>
      <c r="T212" s="229"/>
      <c r="U212" s="229"/>
      <c r="V212" s="229"/>
      <c r="W212" s="229"/>
      <c r="X212" s="229"/>
      <c r="Y212" s="229"/>
    </row>
    <row r="213" spans="1:29" ht="38.450000000000003" customHeight="1">
      <c r="C213" s="91" t="s">
        <v>121</v>
      </c>
      <c r="D213" s="229" t="s">
        <v>282</v>
      </c>
      <c r="E213" s="229"/>
      <c r="F213" s="229"/>
      <c r="G213" s="229"/>
      <c r="H213" s="229"/>
      <c r="I213" s="229"/>
      <c r="J213" s="229"/>
      <c r="K213" s="229"/>
      <c r="L213" s="229"/>
      <c r="M213" s="229"/>
      <c r="N213" s="229"/>
      <c r="O213" s="229"/>
      <c r="P213" s="229"/>
      <c r="Q213" s="229"/>
      <c r="R213" s="229"/>
      <c r="S213" s="229"/>
      <c r="T213" s="229"/>
      <c r="U213" s="229"/>
      <c r="V213" s="229"/>
      <c r="W213" s="229"/>
      <c r="X213" s="229"/>
      <c r="Y213" s="229"/>
    </row>
    <row r="214" spans="1:29" ht="20.100000000000001" customHeight="1">
      <c r="C214" s="91" t="s">
        <v>122</v>
      </c>
      <c r="D214" s="280" t="s">
        <v>288</v>
      </c>
      <c r="E214" s="280"/>
      <c r="F214" s="280"/>
      <c r="G214" s="280"/>
      <c r="H214" s="280"/>
      <c r="I214" s="280"/>
      <c r="J214" s="280"/>
      <c r="K214" s="280"/>
      <c r="L214" s="280"/>
      <c r="M214" s="280"/>
      <c r="N214" s="280"/>
      <c r="O214" s="280"/>
      <c r="P214" s="280"/>
      <c r="Q214" s="280"/>
      <c r="R214" s="280"/>
      <c r="S214" s="280"/>
      <c r="T214" s="280"/>
      <c r="U214" s="280"/>
      <c r="V214" s="280"/>
      <c r="W214" s="280"/>
      <c r="X214" s="280"/>
      <c r="Y214" s="280"/>
    </row>
    <row r="216" spans="1:29" ht="20.100000000000001" customHeight="1">
      <c r="B216" s="109" t="s">
        <v>260</v>
      </c>
      <c r="C216" s="281" t="s">
        <v>97</v>
      </c>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row>
    <row r="217" spans="1:29" ht="20.100000000000001" customHeight="1">
      <c r="C217" s="2" t="s">
        <v>98</v>
      </c>
    </row>
    <row r="218" spans="1:29" ht="20.100000000000001" customHeight="1">
      <c r="C218" s="210" t="s">
        <v>8</v>
      </c>
      <c r="D218" s="211"/>
      <c r="E218" s="212" t="s">
        <v>83</v>
      </c>
      <c r="F218" s="213"/>
      <c r="G218" s="213"/>
      <c r="H218" s="213"/>
      <c r="I218" s="258" t="s">
        <v>133</v>
      </c>
      <c r="J218" s="259"/>
      <c r="K218" s="260"/>
      <c r="L218" s="247" t="s">
        <v>120</v>
      </c>
      <c r="M218" s="248"/>
      <c r="N218" s="248"/>
      <c r="O218" s="248"/>
      <c r="P218" s="249"/>
      <c r="Q218" s="314" t="s">
        <v>127</v>
      </c>
      <c r="R218" s="315"/>
      <c r="S218" s="315"/>
      <c r="T218" s="315"/>
      <c r="U218" s="316"/>
      <c r="V218" s="310" t="s">
        <v>280</v>
      </c>
      <c r="W218" s="311"/>
      <c r="X218" s="311"/>
      <c r="Y218" s="312"/>
    </row>
    <row r="219" spans="1:29" ht="30.6" customHeight="1">
      <c r="A219" s="120" t="str">
        <f>IF(C219&gt;0,C219,A218&amp;"a")</f>
        <v>H5</v>
      </c>
      <c r="C219" s="253" t="s">
        <v>226</v>
      </c>
      <c r="D219" s="254"/>
      <c r="E219" s="223" t="s">
        <v>99</v>
      </c>
      <c r="F219" s="224"/>
      <c r="G219" s="224"/>
      <c r="H219" s="224"/>
      <c r="I219" s="200"/>
      <c r="J219" s="201"/>
      <c r="K219" s="77" t="s">
        <v>91</v>
      </c>
      <c r="L219" s="200"/>
      <c r="M219" s="201"/>
      <c r="N219" s="201"/>
      <c r="O219" s="201"/>
      <c r="P219" s="78" t="s">
        <v>152</v>
      </c>
      <c r="Q219" s="226" t="str">
        <f>IF(AND(I219="",L219=""),"ー",IFERROR(ROUND(L219/I219,0),"要望人数を入力してください"))</f>
        <v>ー</v>
      </c>
      <c r="R219" s="227"/>
      <c r="S219" s="227"/>
      <c r="T219" s="227"/>
      <c r="U219" s="78" t="s">
        <v>152</v>
      </c>
      <c r="V219" s="226" t="str">
        <f>IF(AND(I219="",L219=""),"",IF($AE$183&gt;3,"入力エラー！",IF($AE$183&gt;0,ROUNDDOWN(L219/($AE$183*1000),0),"")))</f>
        <v/>
      </c>
      <c r="W219" s="227"/>
      <c r="X219" s="227"/>
      <c r="Y219" s="78" t="s">
        <v>31</v>
      </c>
      <c r="AC219" t="str">
        <f>IF($V219="入力エラー！",1,"")</f>
        <v/>
      </c>
    </row>
    <row r="220" spans="1:29" ht="30.6" customHeight="1">
      <c r="A220" s="120" t="str">
        <f>IF(C220&gt;0,C220,A219&amp;"a")</f>
        <v>H6</v>
      </c>
      <c r="C220" s="253" t="s">
        <v>227</v>
      </c>
      <c r="D220" s="254"/>
      <c r="E220" s="189" t="s">
        <v>100</v>
      </c>
      <c r="F220" s="190"/>
      <c r="G220" s="190"/>
      <c r="H220" s="190"/>
      <c r="I220" s="200"/>
      <c r="J220" s="201"/>
      <c r="K220" s="77" t="s">
        <v>91</v>
      </c>
      <c r="L220" s="200"/>
      <c r="M220" s="201"/>
      <c r="N220" s="201"/>
      <c r="O220" s="201"/>
      <c r="P220" s="78" t="s">
        <v>152</v>
      </c>
      <c r="Q220" s="226" t="str">
        <f>IF(AND(I220="",L220=""),"ー",IFERROR(ROUND(L220/I220,0),"要望人数を入力してください"))</f>
        <v>ー</v>
      </c>
      <c r="R220" s="227"/>
      <c r="S220" s="227"/>
      <c r="T220" s="227"/>
      <c r="U220" s="78" t="s">
        <v>152</v>
      </c>
      <c r="V220" s="226" t="str">
        <f>IF(AND(I220="",L220=""),"",IF($AE$183&gt;3,"入力エラー！",IF($AE$183&gt;0,ROUNDDOWN(L220/($AE$183*1000),0),"")))</f>
        <v/>
      </c>
      <c r="W220" s="227"/>
      <c r="X220" s="227"/>
      <c r="Y220" s="78" t="s">
        <v>31</v>
      </c>
      <c r="AC220" t="str">
        <f>IF($V220="入力エラー！",1,"")</f>
        <v/>
      </c>
    </row>
    <row r="221" spans="1:29" ht="30.6" customHeight="1">
      <c r="A221" s="120" t="str">
        <f>IF(C221&gt;0,C221,A220&amp;"a")</f>
        <v>H7</v>
      </c>
      <c r="C221" s="253" t="s">
        <v>228</v>
      </c>
      <c r="D221" s="254"/>
      <c r="E221" s="189" t="s">
        <v>101</v>
      </c>
      <c r="F221" s="190"/>
      <c r="G221" s="190"/>
      <c r="H221" s="190"/>
      <c r="I221" s="200"/>
      <c r="J221" s="201"/>
      <c r="K221" s="77" t="s">
        <v>91</v>
      </c>
      <c r="L221" s="200"/>
      <c r="M221" s="201"/>
      <c r="N221" s="201"/>
      <c r="O221" s="201"/>
      <c r="P221" s="78" t="s">
        <v>152</v>
      </c>
      <c r="Q221" s="226" t="str">
        <f>IF(AND(I221="",L221=""),"ー",IFERROR(ROUND(L221/I221,0),"要望人数を入力してください"))</f>
        <v>ー</v>
      </c>
      <c r="R221" s="227"/>
      <c r="S221" s="227"/>
      <c r="T221" s="227"/>
      <c r="U221" s="78" t="s">
        <v>152</v>
      </c>
      <c r="V221" s="226" t="str">
        <f>IF(AND(I221="",L221=""),"",IF($AE$183&gt;3,"入力エラー！",IF($AE$183&gt;0,ROUNDDOWN(L221/($AE$183*1000),0),"")))</f>
        <v/>
      </c>
      <c r="W221" s="227"/>
      <c r="X221" s="227"/>
      <c r="Y221" s="78" t="s">
        <v>31</v>
      </c>
      <c r="AC221" t="str">
        <f>IF($V221="入力エラー！",1,"")</f>
        <v/>
      </c>
    </row>
    <row r="222" spans="1:29" ht="30.6" customHeight="1">
      <c r="A222" s="120" t="str">
        <f>IF(C222&gt;0,C222,A221&amp;"a")</f>
        <v>H8</v>
      </c>
      <c r="C222" s="253" t="s">
        <v>229</v>
      </c>
      <c r="D222" s="254"/>
      <c r="E222" s="189" t="s">
        <v>102</v>
      </c>
      <c r="F222" s="190"/>
      <c r="G222" s="190"/>
      <c r="H222" s="190"/>
      <c r="I222" s="200"/>
      <c r="J222" s="201"/>
      <c r="K222" s="77" t="s">
        <v>91</v>
      </c>
      <c r="L222" s="200"/>
      <c r="M222" s="201"/>
      <c r="N222" s="201"/>
      <c r="O222" s="201"/>
      <c r="P222" s="78" t="s">
        <v>152</v>
      </c>
      <c r="Q222" s="226" t="str">
        <f>IF(AND(I222="",L222=""),"ー",IFERROR(ROUND(L222/I222,0),"要望人数を入力してください"))</f>
        <v>ー</v>
      </c>
      <c r="R222" s="227"/>
      <c r="S222" s="227"/>
      <c r="T222" s="227"/>
      <c r="U222" s="78" t="s">
        <v>152</v>
      </c>
      <c r="V222" s="226" t="str">
        <f>IF(AND(I222="",L222=""),"",IF($AE$183&gt;3,"入力エラー！",IF($AE$183&gt;0,ROUNDDOWN(L222/($AE$183*1000),0),"")))</f>
        <v/>
      </c>
      <c r="W222" s="227"/>
      <c r="X222" s="227"/>
      <c r="Y222" s="78" t="s">
        <v>31</v>
      </c>
      <c r="AC222" t="str">
        <f>IF($V222="入力エラー！",1,"")</f>
        <v/>
      </c>
    </row>
    <row r="223" spans="1:29" ht="9.6" customHeight="1">
      <c r="AC223" t="str">
        <f>IF($U223="入力エラー！",1,"")</f>
        <v/>
      </c>
    </row>
    <row r="224" spans="1:29" ht="13.5">
      <c r="C224" s="188" t="str">
        <f>IF($AC$224&gt;0,"「入力エラー！」と表示される場合、「各種認証・認定の取得状況」に記載漏れ、二重チェック等があるので、ご確認ください！","")</f>
        <v/>
      </c>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AC224">
        <f>SUM(AC219:AC223)</f>
        <v>0</v>
      </c>
    </row>
    <row r="225" spans="1:29" ht="20.100000000000001" customHeight="1">
      <c r="C225" t="s">
        <v>103</v>
      </c>
      <c r="AC225" t="str">
        <f>IF($U225="入力エラー！",1,"")</f>
        <v/>
      </c>
    </row>
    <row r="226" spans="1:29" ht="20.100000000000001" customHeight="1">
      <c r="C226" s="210" t="s">
        <v>8</v>
      </c>
      <c r="D226" s="211"/>
      <c r="E226" s="212" t="s">
        <v>83</v>
      </c>
      <c r="F226" s="213"/>
      <c r="G226" s="213"/>
      <c r="H226" s="213"/>
      <c r="I226" s="258" t="s">
        <v>133</v>
      </c>
      <c r="J226" s="259"/>
      <c r="K226" s="260"/>
      <c r="L226" s="247" t="s">
        <v>120</v>
      </c>
      <c r="M226" s="248"/>
      <c r="N226" s="248"/>
      <c r="O226" s="248"/>
      <c r="P226" s="249"/>
      <c r="Q226" s="314" t="s">
        <v>127</v>
      </c>
      <c r="R226" s="315"/>
      <c r="S226" s="315"/>
      <c r="T226" s="315"/>
      <c r="U226" s="316"/>
      <c r="V226" s="310" t="s">
        <v>280</v>
      </c>
      <c r="W226" s="311"/>
      <c r="X226" s="311"/>
      <c r="Y226" s="312"/>
    </row>
    <row r="227" spans="1:29" ht="27" customHeight="1">
      <c r="A227" s="120" t="str">
        <f>IF(C227&gt;0,C227,A226&amp;"a")</f>
        <v>H9</v>
      </c>
      <c r="C227" s="253" t="s">
        <v>230</v>
      </c>
      <c r="D227" s="254"/>
      <c r="E227" s="255"/>
      <c r="F227" s="256"/>
      <c r="G227" s="256"/>
      <c r="H227" s="256"/>
      <c r="I227" s="200"/>
      <c r="J227" s="201"/>
      <c r="K227" s="83" t="s">
        <v>91</v>
      </c>
      <c r="L227" s="200"/>
      <c r="M227" s="201"/>
      <c r="N227" s="201"/>
      <c r="O227" s="201"/>
      <c r="P227" s="78" t="s">
        <v>152</v>
      </c>
      <c r="Q227" s="226" t="str">
        <f>IF(AND(I227="",L227=""),"ー",IFERROR(ROUND(L227/I227,0),"要望人数を入力してください"))</f>
        <v>ー</v>
      </c>
      <c r="R227" s="227"/>
      <c r="S227" s="227"/>
      <c r="T227" s="227"/>
      <c r="U227" s="78" t="s">
        <v>152</v>
      </c>
      <c r="V227" s="226" t="str">
        <f>IF(AND(I227="",L227=""),"",IF($AE$183&gt;3,"入力エラー！",IF($AE$183&gt;0,ROUNDDOWN(L227/($AE$183*1000),0),"")))</f>
        <v/>
      </c>
      <c r="W227" s="227"/>
      <c r="X227" s="227"/>
      <c r="Y227" s="78" t="s">
        <v>31</v>
      </c>
      <c r="AC227" t="str">
        <f>IF($V227="入力エラー！",1,"")</f>
        <v/>
      </c>
    </row>
    <row r="228" spans="1:29" ht="20.100000000000001" customHeight="1">
      <c r="C228" t="s">
        <v>96</v>
      </c>
    </row>
    <row r="229" spans="1:29" ht="61.5" customHeight="1">
      <c r="A229" s="120" t="str">
        <f>A227&amp;"a"</f>
        <v>H9a</v>
      </c>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2"/>
      <c r="AC229">
        <f>SUM(AC227:AC228)</f>
        <v>0</v>
      </c>
    </row>
    <row r="230" spans="1:29" ht="3.75" customHeight="1">
      <c r="B230"/>
    </row>
    <row r="231" spans="1:29" ht="13.5">
      <c r="C231" s="188" t="str">
        <f>IF($AC$229&gt;0,"「入力エラー！」と表示される場合、「各種認証・認定の取得状況」に記載漏れ、二重チェック等があるので、ご確認ください！","")</f>
        <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row>
    <row r="232" spans="1:29" ht="3.75" customHeight="1">
      <c r="B232"/>
    </row>
    <row r="233" spans="1:29" ht="33.6" customHeight="1">
      <c r="C233" s="93" t="s">
        <v>92</v>
      </c>
      <c r="D233" s="228" t="s">
        <v>289</v>
      </c>
      <c r="E233" s="228"/>
      <c r="F233" s="228"/>
      <c r="G233" s="228"/>
      <c r="H233" s="228"/>
      <c r="I233" s="228"/>
      <c r="J233" s="228"/>
      <c r="K233" s="228"/>
      <c r="L233" s="228"/>
      <c r="M233" s="228"/>
      <c r="N233" s="228"/>
      <c r="O233" s="228"/>
      <c r="P233" s="228"/>
      <c r="Q233" s="228"/>
      <c r="R233" s="228"/>
      <c r="S233" s="228"/>
      <c r="T233" s="228"/>
      <c r="U233" s="228"/>
      <c r="V233" s="228"/>
      <c r="W233" s="228"/>
      <c r="X233" s="228"/>
      <c r="Y233" s="228"/>
    </row>
    <row r="234" spans="1:29" ht="28.5" customHeight="1">
      <c r="C234" s="93" t="s">
        <v>93</v>
      </c>
      <c r="D234" s="228" t="s">
        <v>135</v>
      </c>
      <c r="E234" s="228"/>
      <c r="F234" s="228"/>
      <c r="G234" s="228"/>
      <c r="H234" s="228"/>
      <c r="I234" s="228"/>
      <c r="J234" s="228"/>
      <c r="K234" s="228"/>
      <c r="L234" s="228"/>
      <c r="M234" s="228"/>
      <c r="N234" s="228"/>
      <c r="O234" s="228"/>
      <c r="P234" s="228"/>
      <c r="Q234" s="228"/>
      <c r="R234" s="228"/>
      <c r="S234" s="228"/>
      <c r="T234" s="228"/>
      <c r="U234" s="228"/>
      <c r="V234" s="228"/>
      <c r="W234" s="228"/>
      <c r="X234" s="228"/>
      <c r="Y234" s="228"/>
    </row>
    <row r="235" spans="1:29" ht="27" customHeight="1">
      <c r="C235" s="91" t="s">
        <v>94</v>
      </c>
      <c r="D235" s="229" t="s">
        <v>104</v>
      </c>
      <c r="E235" s="229"/>
      <c r="F235" s="229"/>
      <c r="G235" s="229"/>
      <c r="H235" s="229"/>
      <c r="I235" s="229"/>
      <c r="J235" s="229"/>
      <c r="K235" s="229"/>
      <c r="L235" s="229"/>
      <c r="M235" s="229"/>
      <c r="N235" s="229"/>
      <c r="O235" s="229"/>
      <c r="P235" s="229"/>
      <c r="Q235" s="229"/>
      <c r="R235" s="229"/>
      <c r="S235" s="229"/>
      <c r="T235" s="229"/>
      <c r="U235" s="229"/>
      <c r="V235" s="229"/>
      <c r="W235" s="229"/>
      <c r="X235" s="229"/>
      <c r="Y235" s="229"/>
    </row>
    <row r="236" spans="1:29" ht="26.45" customHeight="1">
      <c r="C236" s="91" t="s">
        <v>95</v>
      </c>
      <c r="D236" s="280" t="s">
        <v>290</v>
      </c>
      <c r="E236" s="280"/>
      <c r="F236" s="280"/>
      <c r="G236" s="280"/>
      <c r="H236" s="280"/>
      <c r="I236" s="280"/>
      <c r="J236" s="280"/>
      <c r="K236" s="280"/>
      <c r="L236" s="280"/>
      <c r="M236" s="280"/>
      <c r="N236" s="280"/>
      <c r="O236" s="280"/>
      <c r="P236" s="280"/>
      <c r="Q236" s="280"/>
      <c r="R236" s="280"/>
      <c r="S236" s="280"/>
      <c r="T236" s="280"/>
      <c r="U236" s="280"/>
      <c r="V236" s="280"/>
      <c r="W236" s="280"/>
      <c r="X236" s="280"/>
      <c r="Y236" s="280"/>
    </row>
    <row r="237" spans="1:29" ht="24.6" customHeight="1">
      <c r="C237" s="91" t="s">
        <v>123</v>
      </c>
      <c r="D237" s="229" t="s">
        <v>283</v>
      </c>
      <c r="E237" s="229"/>
      <c r="F237" s="229"/>
      <c r="G237" s="229"/>
      <c r="H237" s="229"/>
      <c r="I237" s="229"/>
      <c r="J237" s="229"/>
      <c r="K237" s="229"/>
      <c r="L237" s="229"/>
      <c r="M237" s="229"/>
      <c r="N237" s="229"/>
      <c r="O237" s="229"/>
      <c r="P237" s="229"/>
      <c r="Q237" s="229"/>
      <c r="R237" s="229"/>
      <c r="S237" s="229"/>
      <c r="T237" s="229"/>
      <c r="U237" s="229"/>
      <c r="V237" s="229"/>
      <c r="W237" s="229"/>
      <c r="X237" s="229"/>
      <c r="Y237" s="229"/>
    </row>
    <row r="239" spans="1:29" ht="20.100000000000001" customHeight="1">
      <c r="C239" s="2" t="s">
        <v>105</v>
      </c>
    </row>
    <row r="240" spans="1:29" ht="20.100000000000001" customHeight="1">
      <c r="C240" s="210" t="s">
        <v>8</v>
      </c>
      <c r="D240" s="211"/>
      <c r="E240" s="212" t="s">
        <v>83</v>
      </c>
      <c r="F240" s="213"/>
      <c r="G240" s="213"/>
      <c r="H240" s="213"/>
      <c r="I240" s="213"/>
      <c r="J240" s="213"/>
      <c r="K240" s="213"/>
      <c r="L240" s="213"/>
      <c r="M240" s="213"/>
      <c r="N240" s="213"/>
      <c r="O240" s="214"/>
      <c r="P240" s="212" t="s">
        <v>9</v>
      </c>
      <c r="Q240" s="213"/>
      <c r="R240" s="213"/>
      <c r="S240" s="213"/>
      <c r="T240" s="214"/>
      <c r="U240" s="218" t="s">
        <v>168</v>
      </c>
      <c r="V240" s="216"/>
      <c r="W240" s="216"/>
      <c r="X240" s="216"/>
      <c r="Y240" s="217"/>
    </row>
    <row r="241" spans="1:29" ht="27" customHeight="1">
      <c r="A241" s="120" t="str">
        <f>IF(C241&gt;0,C241,A240&amp;"a")</f>
        <v>H10</v>
      </c>
      <c r="C241" s="253" t="s">
        <v>231</v>
      </c>
      <c r="D241" s="254"/>
      <c r="E241" s="255"/>
      <c r="F241" s="256"/>
      <c r="G241" s="256"/>
      <c r="H241" s="256"/>
      <c r="I241" s="256"/>
      <c r="J241" s="256"/>
      <c r="K241" s="256"/>
      <c r="L241" s="256"/>
      <c r="M241" s="256"/>
      <c r="N241" s="256"/>
      <c r="O241" s="257"/>
      <c r="P241" s="202"/>
      <c r="Q241" s="203"/>
      <c r="R241" s="203"/>
      <c r="S241" s="203"/>
      <c r="T241" s="103" t="s">
        <v>152</v>
      </c>
      <c r="U241" s="245" t="str">
        <f>IF(P241="","",IF($AE$183&gt;3,"入力エラー！",IF($AE$183&gt;0,ROUNDDOWN(P241/($AE$183*1000),0),"")))</f>
        <v/>
      </c>
      <c r="V241" s="246"/>
      <c r="W241" s="246"/>
      <c r="X241" s="230" t="s">
        <v>31</v>
      </c>
      <c r="Y241" s="231"/>
      <c r="AC241" t="str">
        <f>IF($U241="入力エラー！",1,"")</f>
        <v/>
      </c>
    </row>
    <row r="242" spans="1:29" ht="20.100000000000001" customHeight="1">
      <c r="C242" t="s">
        <v>96</v>
      </c>
    </row>
    <row r="243" spans="1:29" ht="61.5" customHeight="1">
      <c r="A243" s="120" t="str">
        <f>A241&amp;"a"</f>
        <v>H10a</v>
      </c>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2"/>
      <c r="AC243">
        <f>SUM(AC241:AC242)</f>
        <v>0</v>
      </c>
    </row>
    <row r="244" spans="1:29" ht="3.75" customHeight="1">
      <c r="B244"/>
    </row>
    <row r="245" spans="1:29" ht="13.5">
      <c r="C245" s="188" t="str">
        <f>IF($AC$243&gt;0,"「入力エラー！」と表示される場合、「各種認証・認定の取得状況」に記載漏れ、二重チェック等があるので、ご確認ください！","")</f>
        <v/>
      </c>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row>
    <row r="246" spans="1:29" ht="3.75" customHeight="1">
      <c r="B246"/>
    </row>
    <row r="247" spans="1:29" ht="33.6" customHeight="1">
      <c r="C247" s="93" t="s">
        <v>92</v>
      </c>
      <c r="D247" s="228" t="s">
        <v>291</v>
      </c>
      <c r="E247" s="228"/>
      <c r="F247" s="228"/>
      <c r="G247" s="228"/>
      <c r="H247" s="228"/>
      <c r="I247" s="228"/>
      <c r="J247" s="228"/>
      <c r="K247" s="228"/>
      <c r="L247" s="228"/>
      <c r="M247" s="228"/>
      <c r="N247" s="228"/>
      <c r="O247" s="228"/>
      <c r="P247" s="228"/>
      <c r="Q247" s="228"/>
      <c r="R247" s="228"/>
      <c r="S247" s="228"/>
      <c r="T247" s="228"/>
      <c r="U247" s="228"/>
      <c r="V247" s="228"/>
      <c r="W247" s="228"/>
      <c r="X247" s="228"/>
      <c r="Y247" s="228"/>
    </row>
    <row r="248" spans="1:29" ht="26.1" customHeight="1">
      <c r="C248" s="93" t="s">
        <v>93</v>
      </c>
      <c r="D248" s="228" t="s">
        <v>135</v>
      </c>
      <c r="E248" s="228"/>
      <c r="F248" s="228"/>
      <c r="G248" s="228"/>
      <c r="H248" s="228"/>
      <c r="I248" s="228"/>
      <c r="J248" s="228"/>
      <c r="K248" s="228"/>
      <c r="L248" s="228"/>
      <c r="M248" s="228"/>
      <c r="N248" s="228"/>
      <c r="O248" s="228"/>
      <c r="P248" s="228"/>
      <c r="Q248" s="228"/>
      <c r="R248" s="228"/>
      <c r="S248" s="228"/>
      <c r="T248" s="228"/>
      <c r="U248" s="228"/>
      <c r="V248" s="228"/>
      <c r="W248" s="228"/>
      <c r="X248" s="228"/>
      <c r="Y248" s="228"/>
    </row>
    <row r="249" spans="1:29" ht="26.45" customHeight="1">
      <c r="C249" s="93" t="s">
        <v>94</v>
      </c>
      <c r="D249" s="280" t="s">
        <v>290</v>
      </c>
      <c r="E249" s="280"/>
      <c r="F249" s="280"/>
      <c r="G249" s="280"/>
      <c r="H249" s="280"/>
      <c r="I249" s="280"/>
      <c r="J249" s="280"/>
      <c r="K249" s="280"/>
      <c r="L249" s="280"/>
      <c r="M249" s="280"/>
      <c r="N249" s="280"/>
      <c r="O249" s="280"/>
      <c r="P249" s="280"/>
      <c r="Q249" s="280"/>
      <c r="R249" s="280"/>
      <c r="S249" s="280"/>
      <c r="T249" s="280"/>
      <c r="U249" s="280"/>
      <c r="V249" s="280"/>
      <c r="W249" s="280"/>
      <c r="X249" s="280"/>
      <c r="Y249" s="280"/>
    </row>
    <row r="250" spans="1:29" ht="24.6" customHeight="1">
      <c r="C250" s="91" t="s">
        <v>95</v>
      </c>
      <c r="D250" s="229" t="s">
        <v>284</v>
      </c>
      <c r="E250" s="229"/>
      <c r="F250" s="229"/>
      <c r="G250" s="229"/>
      <c r="H250" s="229"/>
      <c r="I250" s="229"/>
      <c r="J250" s="229"/>
      <c r="K250" s="229"/>
      <c r="L250" s="229"/>
      <c r="M250" s="229"/>
      <c r="N250" s="229"/>
      <c r="O250" s="229"/>
      <c r="P250" s="229"/>
      <c r="Q250" s="229"/>
      <c r="R250" s="229"/>
      <c r="S250" s="229"/>
      <c r="T250" s="229"/>
      <c r="U250" s="229"/>
      <c r="V250" s="229"/>
      <c r="W250" s="229"/>
      <c r="X250" s="229"/>
      <c r="Y250" s="229"/>
    </row>
    <row r="252" spans="1:29" ht="20.100000000000001" customHeight="1">
      <c r="B252" s="109" t="s">
        <v>81</v>
      </c>
      <c r="C252" s="281" t="s">
        <v>239</v>
      </c>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row>
    <row r="253" spans="1:29" ht="20.100000000000001" customHeight="1">
      <c r="C253" s="210" t="s">
        <v>8</v>
      </c>
      <c r="D253" s="211"/>
      <c r="E253" s="212" t="s">
        <v>83</v>
      </c>
      <c r="F253" s="213"/>
      <c r="G253" s="213"/>
      <c r="H253" s="213"/>
      <c r="I253" s="284" t="s">
        <v>172</v>
      </c>
      <c r="J253" s="285"/>
      <c r="K253" s="285"/>
      <c r="L253" s="285"/>
      <c r="M253" s="285"/>
      <c r="N253" s="286"/>
      <c r="O253" s="247" t="s">
        <v>120</v>
      </c>
      <c r="P253" s="248"/>
      <c r="Q253" s="248"/>
      <c r="R253" s="248"/>
      <c r="S253" s="248"/>
      <c r="T253" s="249"/>
      <c r="U253" s="310" t="s">
        <v>280</v>
      </c>
      <c r="V253" s="311"/>
      <c r="W253" s="311"/>
      <c r="X253" s="311"/>
      <c r="Y253" s="312"/>
    </row>
    <row r="254" spans="1:29" ht="30.6" customHeight="1">
      <c r="A254" s="120" t="str">
        <f>IF(C254&gt;0,C254,A253&amp;"a")</f>
        <v>H11</v>
      </c>
      <c r="C254" s="253" t="s">
        <v>232</v>
      </c>
      <c r="D254" s="254"/>
      <c r="E254" s="223" t="s">
        <v>313</v>
      </c>
      <c r="F254" s="224"/>
      <c r="G254" s="224"/>
      <c r="H254" s="224"/>
      <c r="I254" s="241"/>
      <c r="J254" s="242"/>
      <c r="K254" s="242"/>
      <c r="L254" s="243"/>
      <c r="M254" s="189" t="s">
        <v>298</v>
      </c>
      <c r="N254" s="191"/>
      <c r="O254" s="242"/>
      <c r="P254" s="242"/>
      <c r="Q254" s="242"/>
      <c r="R254" s="242"/>
      <c r="S254" s="242"/>
      <c r="T254" s="78" t="s">
        <v>152</v>
      </c>
      <c r="U254" s="245" t="str">
        <f t="shared" ref="U254:U262" si="9">IF(AND(I254="",O254=""),"",IF($AE$183&gt;3,"入力エラー！",IF($AE$183&gt;0,ROUNDDOWN(O254/($AE$183*1000),0),"")))</f>
        <v/>
      </c>
      <c r="V254" s="246"/>
      <c r="W254" s="246"/>
      <c r="X254" s="246"/>
      <c r="Y254" s="78" t="s">
        <v>31</v>
      </c>
      <c r="AC254" t="str">
        <f t="shared" ref="AC254:AC262" si="10">IF($U254="入力エラー！",1,"")</f>
        <v/>
      </c>
    </row>
    <row r="255" spans="1:29" ht="30.6" customHeight="1">
      <c r="A255" s="120" t="str">
        <f>IF(C255&gt;0,C255,A254&amp;"a")</f>
        <v>H12</v>
      </c>
      <c r="C255" s="253" t="s">
        <v>233</v>
      </c>
      <c r="D255" s="254"/>
      <c r="E255" s="189" t="s">
        <v>169</v>
      </c>
      <c r="F255" s="190"/>
      <c r="G255" s="190"/>
      <c r="H255" s="190"/>
      <c r="I255" s="241"/>
      <c r="J255" s="242"/>
      <c r="K255" s="242"/>
      <c r="L255" s="243"/>
      <c r="M255" s="189" t="s">
        <v>4</v>
      </c>
      <c r="N255" s="191"/>
      <c r="O255" s="242"/>
      <c r="P255" s="242"/>
      <c r="Q255" s="242"/>
      <c r="R255" s="242"/>
      <c r="S255" s="242"/>
      <c r="T255" s="78" t="s">
        <v>152</v>
      </c>
      <c r="U255" s="245" t="str">
        <f t="shared" si="9"/>
        <v/>
      </c>
      <c r="V255" s="246"/>
      <c r="W255" s="246"/>
      <c r="X255" s="246"/>
      <c r="Y255" s="78" t="s">
        <v>31</v>
      </c>
      <c r="AC255" t="str">
        <f t="shared" si="10"/>
        <v/>
      </c>
    </row>
    <row r="256" spans="1:29" ht="30.6" customHeight="1">
      <c r="A256" s="120" t="str">
        <f>IF(C256&gt;0,C256,A253&amp;"a")</f>
        <v>H13</v>
      </c>
      <c r="C256" s="253" t="s">
        <v>234</v>
      </c>
      <c r="D256" s="254"/>
      <c r="E256" s="189" t="s">
        <v>170</v>
      </c>
      <c r="F256" s="190"/>
      <c r="G256" s="190"/>
      <c r="H256" s="190"/>
      <c r="I256" s="241"/>
      <c r="J256" s="242"/>
      <c r="K256" s="242"/>
      <c r="L256" s="243"/>
      <c r="M256" s="189" t="s">
        <v>298</v>
      </c>
      <c r="N256" s="191"/>
      <c r="O256" s="242"/>
      <c r="P256" s="242"/>
      <c r="Q256" s="242"/>
      <c r="R256" s="242"/>
      <c r="S256" s="242"/>
      <c r="T256" s="78" t="s">
        <v>152</v>
      </c>
      <c r="U256" s="245" t="str">
        <f t="shared" si="9"/>
        <v/>
      </c>
      <c r="V256" s="246"/>
      <c r="W256" s="246"/>
      <c r="X256" s="246"/>
      <c r="Y256" s="78" t="s">
        <v>31</v>
      </c>
      <c r="AC256" t="str">
        <f t="shared" si="10"/>
        <v/>
      </c>
    </row>
    <row r="257" spans="1:29" ht="30.6" customHeight="1">
      <c r="A257" s="120" t="str">
        <f>IF(C257&gt;0,C257,A256&amp;"a")</f>
        <v>H14</v>
      </c>
      <c r="C257" s="253" t="s">
        <v>235</v>
      </c>
      <c r="D257" s="254"/>
      <c r="E257" s="189" t="s">
        <v>171</v>
      </c>
      <c r="F257" s="190"/>
      <c r="G257" s="190"/>
      <c r="H257" s="190"/>
      <c r="I257" s="241"/>
      <c r="J257" s="242"/>
      <c r="K257" s="242"/>
      <c r="L257" s="243"/>
      <c r="M257" s="189" t="s">
        <v>298</v>
      </c>
      <c r="N257" s="191"/>
      <c r="O257" s="242"/>
      <c r="P257" s="242"/>
      <c r="Q257" s="242"/>
      <c r="R257" s="242"/>
      <c r="S257" s="242"/>
      <c r="T257" s="78" t="s">
        <v>152</v>
      </c>
      <c r="U257" s="245" t="str">
        <f t="shared" si="9"/>
        <v/>
      </c>
      <c r="V257" s="246"/>
      <c r="W257" s="246"/>
      <c r="X257" s="246"/>
      <c r="Y257" s="78" t="s">
        <v>31</v>
      </c>
      <c r="AC257" t="str">
        <f t="shared" si="10"/>
        <v/>
      </c>
    </row>
    <row r="258" spans="1:29" ht="30.6" customHeight="1">
      <c r="A258" s="120" t="str">
        <f>IF(C258&gt;0,C258,A255&amp;"a")</f>
        <v>H15</v>
      </c>
      <c r="C258" s="253" t="s">
        <v>236</v>
      </c>
      <c r="D258" s="254"/>
      <c r="E258" s="189" t="s">
        <v>237</v>
      </c>
      <c r="F258" s="190"/>
      <c r="G258" s="190"/>
      <c r="H258" s="190"/>
      <c r="I258" s="241"/>
      <c r="J258" s="242"/>
      <c r="K258" s="242"/>
      <c r="L258" s="243"/>
      <c r="M258" s="189" t="s">
        <v>298</v>
      </c>
      <c r="N258" s="191"/>
      <c r="O258" s="242"/>
      <c r="P258" s="242"/>
      <c r="Q258" s="242"/>
      <c r="R258" s="242"/>
      <c r="S258" s="242"/>
      <c r="T258" s="78" t="s">
        <v>152</v>
      </c>
      <c r="U258" s="245" t="str">
        <f t="shared" si="9"/>
        <v/>
      </c>
      <c r="V258" s="246"/>
      <c r="W258" s="246"/>
      <c r="X258" s="246"/>
      <c r="Y258" s="78" t="s">
        <v>31</v>
      </c>
      <c r="AC258" t="str">
        <f t="shared" si="10"/>
        <v/>
      </c>
    </row>
    <row r="259" spans="1:29" ht="30.6" customHeight="1">
      <c r="A259" s="120" t="str">
        <f>IF(C259&gt;0,C259,A254&amp;"a")</f>
        <v>H16</v>
      </c>
      <c r="C259" s="253" t="s">
        <v>238</v>
      </c>
      <c r="D259" s="254"/>
      <c r="E259" s="189" t="s">
        <v>292</v>
      </c>
      <c r="F259" s="190"/>
      <c r="G259" s="190"/>
      <c r="H259" s="190"/>
      <c r="I259" s="241"/>
      <c r="J259" s="242"/>
      <c r="K259" s="242"/>
      <c r="L259" s="243"/>
      <c r="M259" s="189" t="s">
        <v>298</v>
      </c>
      <c r="N259" s="191"/>
      <c r="O259" s="242"/>
      <c r="P259" s="242"/>
      <c r="Q259" s="242"/>
      <c r="R259" s="242"/>
      <c r="S259" s="242"/>
      <c r="T259" s="78" t="s">
        <v>152</v>
      </c>
      <c r="U259" s="245" t="str">
        <f>IF(AND(I259="",O259=""),"",IF($AE$183&gt;3,"入力エラー！",IF($AE$183&gt;0,ROUNDDOWN(O259/($AE$183*1000),0),"")))</f>
        <v/>
      </c>
      <c r="V259" s="246"/>
      <c r="W259" s="246"/>
      <c r="X259" s="246"/>
      <c r="Y259" s="78" t="s">
        <v>31</v>
      </c>
      <c r="AC259" t="str">
        <f t="shared" si="10"/>
        <v/>
      </c>
    </row>
    <row r="260" spans="1:29" ht="30.6" customHeight="1">
      <c r="A260" s="120" t="str">
        <f>IF(C260&gt;0,C260,A255&amp;"a")</f>
        <v>H17</v>
      </c>
      <c r="C260" s="237" t="s">
        <v>243</v>
      </c>
      <c r="D260" s="238"/>
      <c r="E260" s="239" t="s">
        <v>261</v>
      </c>
      <c r="F260" s="240"/>
      <c r="G260" s="240"/>
      <c r="H260" s="240"/>
      <c r="I260" s="241"/>
      <c r="J260" s="242"/>
      <c r="K260" s="242"/>
      <c r="L260" s="243"/>
      <c r="M260" s="239" t="s">
        <v>4</v>
      </c>
      <c r="N260" s="244"/>
      <c r="O260" s="242"/>
      <c r="P260" s="242"/>
      <c r="Q260" s="242"/>
      <c r="R260" s="242"/>
      <c r="S260" s="242"/>
      <c r="T260" s="78" t="s">
        <v>152</v>
      </c>
      <c r="U260" s="245" t="str">
        <f t="shared" ref="U260:U261" si="11">IF(AND(I260="",O260=""),"",IF($AE$183&gt;3,"入力エラー！",IF($AE$183&gt;0,ROUNDDOWN(O260/($AE$183*1000),0),"")))</f>
        <v/>
      </c>
      <c r="V260" s="246"/>
      <c r="W260" s="246"/>
      <c r="X260" s="246"/>
      <c r="Y260" s="78" t="s">
        <v>31</v>
      </c>
      <c r="AC260" t="str">
        <f t="shared" si="10"/>
        <v/>
      </c>
    </row>
    <row r="261" spans="1:29" ht="30.6" customHeight="1">
      <c r="A261" s="120" t="str">
        <f>IF(C261&gt;0,C261,A256&amp;"a")</f>
        <v>H18</v>
      </c>
      <c r="C261" s="237" t="s">
        <v>293</v>
      </c>
      <c r="D261" s="238"/>
      <c r="E261" s="239" t="s">
        <v>294</v>
      </c>
      <c r="F261" s="240"/>
      <c r="G261" s="240"/>
      <c r="H261" s="240"/>
      <c r="I261" s="241"/>
      <c r="J261" s="242"/>
      <c r="K261" s="242"/>
      <c r="L261" s="243"/>
      <c r="M261" s="239" t="s">
        <v>4</v>
      </c>
      <c r="N261" s="244"/>
      <c r="O261" s="242"/>
      <c r="P261" s="242"/>
      <c r="Q261" s="242"/>
      <c r="R261" s="242"/>
      <c r="S261" s="242"/>
      <c r="T261" s="78" t="s">
        <v>152</v>
      </c>
      <c r="U261" s="245" t="str">
        <f t="shared" si="11"/>
        <v/>
      </c>
      <c r="V261" s="246"/>
      <c r="W261" s="246"/>
      <c r="X261" s="246"/>
      <c r="Y261" s="78" t="s">
        <v>31</v>
      </c>
      <c r="AC261" t="str">
        <f t="shared" si="10"/>
        <v/>
      </c>
    </row>
    <row r="262" spans="1:29" ht="30.6" customHeight="1">
      <c r="A262" s="120" t="str">
        <f>IF(C262&gt;0,C262,A256&amp;"a")</f>
        <v>H19</v>
      </c>
      <c r="C262" s="219" t="s">
        <v>295</v>
      </c>
      <c r="D262" s="220"/>
      <c r="E262" s="176" t="s">
        <v>75</v>
      </c>
      <c r="F262" s="177"/>
      <c r="G262" s="177"/>
      <c r="H262" s="177"/>
      <c r="I262" s="241"/>
      <c r="J262" s="242"/>
      <c r="K262" s="242"/>
      <c r="L262" s="243"/>
      <c r="M262" s="239" t="s">
        <v>173</v>
      </c>
      <c r="N262" s="244"/>
      <c r="O262" s="242"/>
      <c r="P262" s="242"/>
      <c r="Q262" s="242"/>
      <c r="R262" s="242"/>
      <c r="S262" s="242"/>
      <c r="T262" s="78" t="s">
        <v>152</v>
      </c>
      <c r="U262" s="245" t="str">
        <f t="shared" si="9"/>
        <v/>
      </c>
      <c r="V262" s="246"/>
      <c r="W262" s="246"/>
      <c r="X262" s="246"/>
      <c r="Y262" s="78" t="s">
        <v>31</v>
      </c>
      <c r="AC262" t="str">
        <f t="shared" si="10"/>
        <v/>
      </c>
    </row>
    <row r="263" spans="1:29" ht="30.6" customHeight="1">
      <c r="A263" s="120" t="str">
        <f>IF(C263&gt;0,C263,A262&amp;"a")</f>
        <v>H19a</v>
      </c>
      <c r="C263" s="221"/>
      <c r="D263" s="222"/>
      <c r="E263" s="234" t="s">
        <v>86</v>
      </c>
      <c r="F263" s="235"/>
      <c r="G263" s="235"/>
      <c r="H263" s="235"/>
      <c r="I263" s="235"/>
      <c r="J263" s="235"/>
      <c r="K263" s="235"/>
      <c r="L263" s="235"/>
      <c r="M263" s="235"/>
      <c r="N263" s="235"/>
      <c r="O263" s="235"/>
      <c r="P263" s="235"/>
      <c r="Q263" s="235"/>
      <c r="R263" s="235"/>
      <c r="S263" s="235"/>
      <c r="T263" s="235"/>
      <c r="U263" s="235"/>
      <c r="V263" s="235"/>
      <c r="W263" s="235"/>
      <c r="X263" s="235"/>
      <c r="Y263" s="236"/>
      <c r="AC263">
        <f>SUM(AC254:AC262)</f>
        <v>0</v>
      </c>
    </row>
    <row r="264" spans="1:29" ht="3.75" customHeight="1">
      <c r="B264"/>
    </row>
    <row r="265" spans="1:29" ht="13.5">
      <c r="C265" s="188" t="str">
        <f>IF($AC$263&gt;0,"「入力エラー！」と表示される場合、「各種認証・認定の取得状況」に記載漏れ、二重チェック等があるので、ご確認ください！","")</f>
        <v/>
      </c>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row>
    <row r="266" spans="1:29" ht="3.75" customHeight="1">
      <c r="B266"/>
      <c r="U266"/>
      <c r="V266"/>
      <c r="W266"/>
      <c r="X266"/>
      <c r="Y266"/>
      <c r="Z266"/>
      <c r="AA266"/>
    </row>
    <row r="267" spans="1:29" ht="27.95" customHeight="1">
      <c r="A267" s="120" t="str">
        <f>B174</f>
        <v>（要望調査⑤）　人材確保・育成</v>
      </c>
      <c r="B267" s="144"/>
      <c r="C267" s="178" t="s">
        <v>299</v>
      </c>
      <c r="D267" s="179"/>
      <c r="E267" s="182" t="s">
        <v>304</v>
      </c>
      <c r="F267" s="183"/>
      <c r="G267" s="183"/>
      <c r="H267" s="183"/>
      <c r="I267" s="183"/>
      <c r="J267" s="183"/>
      <c r="K267" s="183"/>
      <c r="L267" s="183"/>
      <c r="M267" s="183"/>
      <c r="N267" s="183"/>
      <c r="O267" s="183"/>
      <c r="P267" s="183"/>
      <c r="Q267" s="183"/>
      <c r="R267" s="183"/>
      <c r="S267" s="183"/>
      <c r="T267" s="183"/>
      <c r="U267" s="183"/>
      <c r="V267" s="183"/>
      <c r="W267" s="183"/>
      <c r="X267" s="183"/>
      <c r="Y267" s="184"/>
      <c r="Z267"/>
      <c r="AA267"/>
    </row>
    <row r="268" spans="1:29" ht="42" customHeight="1">
      <c r="B268" s="144"/>
      <c r="C268" s="180"/>
      <c r="D268" s="181"/>
      <c r="E268" s="185"/>
      <c r="F268" s="186"/>
      <c r="G268" s="186"/>
      <c r="H268" s="186"/>
      <c r="I268" s="186"/>
      <c r="J268" s="186"/>
      <c r="K268" s="186"/>
      <c r="L268" s="186"/>
      <c r="M268" s="186"/>
      <c r="N268" s="186"/>
      <c r="O268" s="186"/>
      <c r="P268" s="186"/>
      <c r="Q268" s="186"/>
      <c r="R268" s="186"/>
      <c r="S268" s="186"/>
      <c r="T268" s="186"/>
      <c r="U268" s="186"/>
      <c r="V268" s="186"/>
      <c r="W268" s="186"/>
      <c r="X268" s="186"/>
      <c r="Y268" s="187"/>
      <c r="Z268"/>
      <c r="AA268"/>
    </row>
    <row r="269" spans="1:29" ht="13.5">
      <c r="B269"/>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c r="AA269"/>
    </row>
    <row r="270" spans="1:29" s="134" customFormat="1" ht="22.5" customHeight="1">
      <c r="A270" s="133"/>
      <c r="B270" s="208" t="s">
        <v>297</v>
      </c>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spans="1:29" ht="30" customHeight="1">
      <c r="B271" s="135" t="s">
        <v>82</v>
      </c>
      <c r="C271" s="209" t="s">
        <v>248</v>
      </c>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row>
    <row r="272" spans="1:29" ht="27.95" customHeight="1">
      <c r="B272"/>
      <c r="C272" s="210" t="s">
        <v>8</v>
      </c>
      <c r="D272" s="211"/>
      <c r="E272" s="212" t="s">
        <v>83</v>
      </c>
      <c r="F272" s="213"/>
      <c r="G272" s="213"/>
      <c r="H272" s="213"/>
      <c r="I272" s="213"/>
      <c r="J272" s="213"/>
      <c r="K272" s="213"/>
      <c r="L272" s="214"/>
      <c r="M272" s="215" t="s">
        <v>2</v>
      </c>
      <c r="N272" s="216"/>
      <c r="O272" s="217"/>
      <c r="P272" s="212" t="s">
        <v>9</v>
      </c>
      <c r="Q272" s="213"/>
      <c r="R272" s="213"/>
      <c r="S272" s="213"/>
      <c r="T272" s="214"/>
      <c r="U272" s="218" t="s">
        <v>160</v>
      </c>
      <c r="V272" s="216"/>
      <c r="W272" s="216"/>
      <c r="X272" s="216"/>
      <c r="Y272" s="217"/>
    </row>
    <row r="273" spans="1:34" ht="27.95" customHeight="1">
      <c r="A273" s="120" t="str">
        <f>IF(C273&gt;0,C273,A272&amp;"a")</f>
        <v>G1</v>
      </c>
      <c r="B273"/>
      <c r="C273" s="219" t="s">
        <v>249</v>
      </c>
      <c r="D273" s="220"/>
      <c r="E273" s="223" t="s">
        <v>250</v>
      </c>
      <c r="F273" s="224"/>
      <c r="G273" s="224"/>
      <c r="H273" s="224"/>
      <c r="I273" s="224"/>
      <c r="J273" s="224"/>
      <c r="K273" s="224"/>
      <c r="L273" s="225"/>
      <c r="M273" s="200"/>
      <c r="N273" s="201"/>
      <c r="O273" s="130" t="s">
        <v>173</v>
      </c>
      <c r="P273" s="202"/>
      <c r="Q273" s="203"/>
      <c r="R273" s="203"/>
      <c r="S273" s="203"/>
      <c r="T273" s="103" t="s">
        <v>152</v>
      </c>
      <c r="U273" s="226" t="str">
        <f>IF(AND(M273&gt;0,P273&gt;0),ROUNDDOWN(P273/3000,0),"")</f>
        <v/>
      </c>
      <c r="V273" s="227"/>
      <c r="W273" s="227"/>
      <c r="X273" s="230" t="s">
        <v>50</v>
      </c>
      <c r="Y273" s="231"/>
    </row>
    <row r="274" spans="1:34" ht="27.95" customHeight="1">
      <c r="A274" s="120" t="str">
        <f>IF(C274&gt;0,C274,A273&amp;"a")</f>
        <v>G1a</v>
      </c>
      <c r="B274"/>
      <c r="C274" s="221"/>
      <c r="D274" s="222"/>
      <c r="E274" s="234" t="s">
        <v>86</v>
      </c>
      <c r="F274" s="235"/>
      <c r="G274" s="235"/>
      <c r="H274" s="235"/>
      <c r="I274" s="235"/>
      <c r="J274" s="235"/>
      <c r="K274" s="235"/>
      <c r="L274" s="235"/>
      <c r="M274" s="235"/>
      <c r="N274" s="235"/>
      <c r="O274" s="235"/>
      <c r="P274" s="235"/>
      <c r="Q274" s="235"/>
      <c r="R274" s="235"/>
      <c r="S274" s="235"/>
      <c r="T274" s="235"/>
      <c r="U274" s="235"/>
      <c r="V274" s="235"/>
      <c r="W274" s="235"/>
      <c r="X274" s="235"/>
      <c r="Y274" s="236"/>
    </row>
    <row r="275" spans="1:34" ht="27.95" customHeight="1">
      <c r="A275" s="120" t="str">
        <f>IF(C275&gt;0,C275,A271&amp;"a")</f>
        <v>G2</v>
      </c>
      <c r="B275"/>
      <c r="C275" s="204" t="s">
        <v>251</v>
      </c>
      <c r="D275" s="205"/>
      <c r="E275" s="189" t="s">
        <v>252</v>
      </c>
      <c r="F275" s="190"/>
      <c r="G275" s="190"/>
      <c r="H275" s="190"/>
      <c r="I275" s="190"/>
      <c r="J275" s="190"/>
      <c r="K275" s="190"/>
      <c r="L275" s="191"/>
      <c r="M275" s="200"/>
      <c r="N275" s="201"/>
      <c r="O275" s="130" t="s">
        <v>173</v>
      </c>
      <c r="P275" s="202"/>
      <c r="Q275" s="203"/>
      <c r="R275" s="203"/>
      <c r="S275" s="203"/>
      <c r="T275" s="103" t="s">
        <v>152</v>
      </c>
      <c r="U275" s="226" t="str">
        <f>IF(AND(M275&gt;0,P275&gt;0),ROUNDDOWN(P275/3000,0),"")</f>
        <v/>
      </c>
      <c r="V275" s="227"/>
      <c r="W275" s="227"/>
      <c r="X275" s="230" t="s">
        <v>50</v>
      </c>
      <c r="Y275" s="231"/>
    </row>
    <row r="276" spans="1:34" ht="27.95" customHeight="1">
      <c r="A276" s="120" t="str">
        <f>IF(C276&gt;0,C276,A275&amp;"a")</f>
        <v>G2a</v>
      </c>
      <c r="B276"/>
      <c r="C276" s="206"/>
      <c r="D276" s="207"/>
      <c r="E276" s="234" t="s">
        <v>86</v>
      </c>
      <c r="F276" s="235"/>
      <c r="G276" s="235"/>
      <c r="H276" s="235"/>
      <c r="I276" s="235"/>
      <c r="J276" s="235"/>
      <c r="K276" s="235"/>
      <c r="L276" s="235"/>
      <c r="M276" s="235"/>
      <c r="N276" s="235"/>
      <c r="O276" s="235"/>
      <c r="P276" s="235"/>
      <c r="Q276" s="235"/>
      <c r="R276" s="235"/>
      <c r="S276" s="235"/>
      <c r="T276" s="235"/>
      <c r="U276" s="235"/>
      <c r="V276" s="235"/>
      <c r="W276" s="235"/>
      <c r="X276" s="235"/>
      <c r="Y276" s="236"/>
    </row>
    <row r="277" spans="1:34" ht="27.95" customHeight="1">
      <c r="A277" s="120" t="str">
        <f>IF(C277&gt;0,C277,A272&amp;"a")</f>
        <v>G3</v>
      </c>
      <c r="B277"/>
      <c r="C277" s="198" t="s">
        <v>253</v>
      </c>
      <c r="D277" s="199"/>
      <c r="E277" s="189" t="s">
        <v>254</v>
      </c>
      <c r="F277" s="190"/>
      <c r="G277" s="190"/>
      <c r="H277" s="190"/>
      <c r="I277" s="190"/>
      <c r="J277" s="190"/>
      <c r="K277" s="190"/>
      <c r="L277" s="191"/>
      <c r="M277" s="200"/>
      <c r="N277" s="201"/>
      <c r="O277" s="130" t="s">
        <v>4</v>
      </c>
      <c r="P277" s="202"/>
      <c r="Q277" s="203"/>
      <c r="R277" s="203"/>
      <c r="S277" s="203"/>
      <c r="T277" s="103" t="s">
        <v>152</v>
      </c>
      <c r="U277" s="226" t="str">
        <f>IF(AND(M277&gt;0,P277&gt;0),ROUNDDOWN(P277/3000,0),"")</f>
        <v/>
      </c>
      <c r="V277" s="227"/>
      <c r="W277" s="227"/>
      <c r="X277" s="230" t="s">
        <v>50</v>
      </c>
      <c r="Y277" s="231"/>
    </row>
    <row r="278" spans="1:34" ht="27.95" customHeight="1">
      <c r="A278" s="120" t="str">
        <f>IF(C278&gt;0,C278,A272&amp;"a")</f>
        <v>G4</v>
      </c>
      <c r="B278"/>
      <c r="C278" s="198" t="s">
        <v>262</v>
      </c>
      <c r="D278" s="199"/>
      <c r="E278" s="189" t="s">
        <v>256</v>
      </c>
      <c r="F278" s="190"/>
      <c r="G278" s="190"/>
      <c r="H278" s="190"/>
      <c r="I278" s="190"/>
      <c r="J278" s="190"/>
      <c r="K278" s="190"/>
      <c r="L278" s="191"/>
      <c r="M278" s="200"/>
      <c r="N278" s="201"/>
      <c r="O278" s="130" t="s">
        <v>4</v>
      </c>
      <c r="P278" s="202"/>
      <c r="Q278" s="203"/>
      <c r="R278" s="203"/>
      <c r="S278" s="203"/>
      <c r="T278" s="103" t="s">
        <v>152</v>
      </c>
      <c r="U278" s="226" t="str">
        <f>IF(AND(M278&gt;0,P278&gt;0),ROUNDDOWN(P278/3000,0),"")</f>
        <v/>
      </c>
      <c r="V278" s="227"/>
      <c r="W278" s="227"/>
      <c r="X278" s="230" t="s">
        <v>50</v>
      </c>
      <c r="Y278" s="231"/>
    </row>
    <row r="279" spans="1:34" ht="27.95" customHeight="1">
      <c r="A279" s="120" t="str">
        <f>IF(C279&gt;0,C279,A273&amp;"a")</f>
        <v>G5</v>
      </c>
      <c r="B279"/>
      <c r="C279" s="204" t="s">
        <v>255</v>
      </c>
      <c r="D279" s="205"/>
      <c r="E279" s="189" t="s">
        <v>257</v>
      </c>
      <c r="F279" s="190"/>
      <c r="G279" s="190"/>
      <c r="H279" s="190"/>
      <c r="I279" s="190"/>
      <c r="J279" s="190"/>
      <c r="K279" s="190"/>
      <c r="L279" s="191"/>
      <c r="M279" s="200"/>
      <c r="N279" s="201"/>
      <c r="O279" s="131" t="s">
        <v>4</v>
      </c>
      <c r="P279" s="202"/>
      <c r="Q279" s="203"/>
      <c r="R279" s="203"/>
      <c r="S279" s="203"/>
      <c r="T279" s="118" t="s">
        <v>152</v>
      </c>
      <c r="U279" s="226" t="str">
        <f>IF(AND(M279&gt;0,P279&gt;0),ROUNDDOWN(P279/3000,0),"")</f>
        <v/>
      </c>
      <c r="V279" s="227"/>
      <c r="W279" s="227"/>
      <c r="X279" s="232" t="s">
        <v>50</v>
      </c>
      <c r="Y279" s="233"/>
    </row>
    <row r="280" spans="1:34" ht="27.95" customHeight="1">
      <c r="A280" s="120" t="str">
        <f>IF(C280&gt;0,C280,A279&amp;"a")</f>
        <v>G5a</v>
      </c>
      <c r="B280"/>
      <c r="C280" s="206"/>
      <c r="D280" s="207"/>
      <c r="E280" s="234" t="s">
        <v>86</v>
      </c>
      <c r="F280" s="235"/>
      <c r="G280" s="235"/>
      <c r="H280" s="235"/>
      <c r="I280" s="235"/>
      <c r="J280" s="235"/>
      <c r="K280" s="235"/>
      <c r="L280" s="235"/>
      <c r="M280" s="235"/>
      <c r="N280" s="235"/>
      <c r="O280" s="235"/>
      <c r="P280" s="235"/>
      <c r="Q280" s="235"/>
      <c r="R280" s="235"/>
      <c r="S280" s="235"/>
      <c r="T280" s="235"/>
      <c r="U280" s="235"/>
      <c r="V280" s="235"/>
      <c r="W280" s="235"/>
      <c r="X280" s="235"/>
      <c r="Y280" s="236"/>
    </row>
    <row r="281" spans="1:34" ht="20.100000000000001" customHeight="1">
      <c r="B281" s="136"/>
      <c r="C281" s="173"/>
      <c r="D281" s="174"/>
      <c r="E281" s="174"/>
      <c r="F281" s="174"/>
      <c r="G281" s="175"/>
      <c r="H281" s="175"/>
      <c r="I281" s="175"/>
      <c r="J281" s="175"/>
      <c r="K281" s="175"/>
      <c r="L281" s="175"/>
      <c r="M281" s="175"/>
      <c r="N281" s="175"/>
      <c r="O281" s="175"/>
      <c r="P281" s="175"/>
      <c r="Q281" s="175"/>
      <c r="R281" s="175"/>
      <c r="S281" s="175"/>
      <c r="T281" s="175"/>
      <c r="U281" s="175"/>
      <c r="V281" s="175"/>
      <c r="W281" s="175"/>
      <c r="X281" s="175"/>
      <c r="Y281" s="175"/>
      <c r="Z281"/>
      <c r="AA281"/>
      <c r="AH281" s="76"/>
    </row>
    <row r="282" spans="1:34" ht="27.95" customHeight="1">
      <c r="A282" s="120" t="str">
        <f>B270</f>
        <v>（要望調査⑥）　地方ゲートウェイの刷新</v>
      </c>
      <c r="B282" s="144"/>
      <c r="C282" s="178" t="s">
        <v>299</v>
      </c>
      <c r="D282" s="179"/>
      <c r="E282" s="182" t="s">
        <v>305</v>
      </c>
      <c r="F282" s="183"/>
      <c r="G282" s="183"/>
      <c r="H282" s="183"/>
      <c r="I282" s="183"/>
      <c r="J282" s="183"/>
      <c r="K282" s="183"/>
      <c r="L282" s="183"/>
      <c r="M282" s="183"/>
      <c r="N282" s="183"/>
      <c r="O282" s="183"/>
      <c r="P282" s="183"/>
      <c r="Q282" s="183"/>
      <c r="R282" s="183"/>
      <c r="S282" s="183"/>
      <c r="T282" s="183"/>
      <c r="U282" s="183"/>
      <c r="V282" s="183"/>
      <c r="W282" s="183"/>
      <c r="X282" s="183"/>
      <c r="Y282" s="184"/>
      <c r="Z282"/>
      <c r="AA282"/>
    </row>
    <row r="283" spans="1:34" ht="42" customHeight="1">
      <c r="B283" s="144"/>
      <c r="C283" s="180"/>
      <c r="D283" s="181"/>
      <c r="E283" s="185"/>
      <c r="F283" s="186"/>
      <c r="G283" s="186"/>
      <c r="H283" s="186"/>
      <c r="I283" s="186"/>
      <c r="J283" s="186"/>
      <c r="K283" s="186"/>
      <c r="L283" s="186"/>
      <c r="M283" s="186"/>
      <c r="N283" s="186"/>
      <c r="O283" s="186"/>
      <c r="P283" s="186"/>
      <c r="Q283" s="186"/>
      <c r="R283" s="186"/>
      <c r="S283" s="186"/>
      <c r="T283" s="186"/>
      <c r="U283" s="186"/>
      <c r="V283" s="186"/>
      <c r="W283" s="186"/>
      <c r="X283" s="186"/>
      <c r="Y283" s="187"/>
      <c r="Z283"/>
      <c r="AA283"/>
    </row>
  </sheetData>
  <sheetProtection sheet="1" objects="1" scenarios="1"/>
  <mergeCells count="640">
    <mergeCell ref="C260:D260"/>
    <mergeCell ref="E260:H260"/>
    <mergeCell ref="I260:L260"/>
    <mergeCell ref="M260:N260"/>
    <mergeCell ref="O260:S260"/>
    <mergeCell ref="U260:X260"/>
    <mergeCell ref="C259:D259"/>
    <mergeCell ref="E259:H259"/>
    <mergeCell ref="I259:L259"/>
    <mergeCell ref="M259:N259"/>
    <mergeCell ref="O259:S259"/>
    <mergeCell ref="U259:X259"/>
    <mergeCell ref="C119:Y119"/>
    <mergeCell ref="U82:W82"/>
    <mergeCell ref="E120:L120"/>
    <mergeCell ref="I258:L258"/>
    <mergeCell ref="M254:N254"/>
    <mergeCell ref="M255:N255"/>
    <mergeCell ref="U253:Y253"/>
    <mergeCell ref="U254:X254"/>
    <mergeCell ref="U258:X258"/>
    <mergeCell ref="U257:X257"/>
    <mergeCell ref="U256:X256"/>
    <mergeCell ref="U255:X255"/>
    <mergeCell ref="O253:T253"/>
    <mergeCell ref="O254:S254"/>
    <mergeCell ref="O255:S255"/>
    <mergeCell ref="O256:S256"/>
    <mergeCell ref="O257:S257"/>
    <mergeCell ref="O258:S258"/>
    <mergeCell ref="M258:N258"/>
    <mergeCell ref="X150:Y150"/>
    <mergeCell ref="M150:N150"/>
    <mergeCell ref="M149:N149"/>
    <mergeCell ref="P148:T148"/>
    <mergeCell ref="M256:N256"/>
    <mergeCell ref="C19:Y19"/>
    <mergeCell ref="C20:Y20"/>
    <mergeCell ref="X47:Y48"/>
    <mergeCell ref="U63:W63"/>
    <mergeCell ref="U81:W81"/>
    <mergeCell ref="E94:L94"/>
    <mergeCell ref="C21:Y21"/>
    <mergeCell ref="C22:Y22"/>
    <mergeCell ref="C24:X24"/>
    <mergeCell ref="C26:V26"/>
    <mergeCell ref="C27:V27"/>
    <mergeCell ref="C28:V28"/>
    <mergeCell ref="C30:V30"/>
    <mergeCell ref="U39:W39"/>
    <mergeCell ref="C44:D44"/>
    <mergeCell ref="U44:Y44"/>
    <mergeCell ref="E44:L44"/>
    <mergeCell ref="X81:Y81"/>
    <mergeCell ref="M94:N94"/>
    <mergeCell ref="M92:N92"/>
    <mergeCell ref="U94:W94"/>
    <mergeCell ref="M44:O44"/>
    <mergeCell ref="X65:Y65"/>
    <mergeCell ref="C60:D60"/>
    <mergeCell ref="M257:N257"/>
    <mergeCell ref="E128:L128"/>
    <mergeCell ref="E129:L129"/>
    <mergeCell ref="E133:L133"/>
    <mergeCell ref="E135:L135"/>
    <mergeCell ref="E139:L139"/>
    <mergeCell ref="E140:L140"/>
    <mergeCell ref="E141:L141"/>
    <mergeCell ref="D249:Y249"/>
    <mergeCell ref="D250:Y250"/>
    <mergeCell ref="Q226:U226"/>
    <mergeCell ref="V226:Y226"/>
    <mergeCell ref="C222:D222"/>
    <mergeCell ref="E222:H222"/>
    <mergeCell ref="E226:H226"/>
    <mergeCell ref="U240:Y240"/>
    <mergeCell ref="C229:Y229"/>
    <mergeCell ref="D234:Y234"/>
    <mergeCell ref="D236:Y236"/>
    <mergeCell ref="D237:Y237"/>
    <mergeCell ref="I222:J222"/>
    <mergeCell ref="C216:Y216"/>
    <mergeCell ref="D213:Y213"/>
    <mergeCell ref="C166:D166"/>
    <mergeCell ref="M168:N168"/>
    <mergeCell ref="M169:N169"/>
    <mergeCell ref="M167:N167"/>
    <mergeCell ref="X169:Y169"/>
    <mergeCell ref="U166:Y166"/>
    <mergeCell ref="E97:L97"/>
    <mergeCell ref="M103:O103"/>
    <mergeCell ref="E105:Y105"/>
    <mergeCell ref="M153:N153"/>
    <mergeCell ref="E153:L153"/>
    <mergeCell ref="P167:S167"/>
    <mergeCell ref="M151:N151"/>
    <mergeCell ref="E168:L168"/>
    <mergeCell ref="E125:L125"/>
    <mergeCell ref="E134:L134"/>
    <mergeCell ref="E130:L130"/>
    <mergeCell ref="U136:W136"/>
    <mergeCell ref="X136:Y136"/>
    <mergeCell ref="U120:Y120"/>
    <mergeCell ref="P120:T120"/>
    <mergeCell ref="M120:O120"/>
    <mergeCell ref="U111:Y111"/>
    <mergeCell ref="P97:S97"/>
    <mergeCell ref="P104:S104"/>
    <mergeCell ref="E166:L166"/>
    <mergeCell ref="E154:L154"/>
    <mergeCell ref="M154:N154"/>
    <mergeCell ref="P161:S161"/>
    <mergeCell ref="E151:L151"/>
    <mergeCell ref="C31:V31"/>
    <mergeCell ref="D32:Y32"/>
    <mergeCell ref="D212:Y212"/>
    <mergeCell ref="E122:L122"/>
    <mergeCell ref="E127:L127"/>
    <mergeCell ref="E132:L132"/>
    <mergeCell ref="E138:L138"/>
    <mergeCell ref="E124:L124"/>
    <mergeCell ref="E123:L123"/>
    <mergeCell ref="E137:Y137"/>
    <mergeCell ref="P131:S131"/>
    <mergeCell ref="P136:S136"/>
    <mergeCell ref="U148:Y148"/>
    <mergeCell ref="E149:L149"/>
    <mergeCell ref="E150:L150"/>
    <mergeCell ref="X151:Y151"/>
    <mergeCell ref="M148:O148"/>
    <mergeCell ref="X167:Y167"/>
    <mergeCell ref="C160:D160"/>
    <mergeCell ref="M160:O160"/>
    <mergeCell ref="X161:Y161"/>
    <mergeCell ref="C161:D161"/>
    <mergeCell ref="M161:N161"/>
    <mergeCell ref="E155:Y155"/>
    <mergeCell ref="C152:D152"/>
    <mergeCell ref="E160:L160"/>
    <mergeCell ref="E161:L161"/>
    <mergeCell ref="U154:W154"/>
    <mergeCell ref="P154:S154"/>
    <mergeCell ref="X152:Y152"/>
    <mergeCell ref="X153:Y153"/>
    <mergeCell ref="U152:W152"/>
    <mergeCell ref="U153:W153"/>
    <mergeCell ref="U161:W161"/>
    <mergeCell ref="C159:Y159"/>
    <mergeCell ref="E152:L152"/>
    <mergeCell ref="M152:N152"/>
    <mergeCell ref="X154:Y154"/>
    <mergeCell ref="U160:Y160"/>
    <mergeCell ref="D248:Y248"/>
    <mergeCell ref="C177:Y177"/>
    <mergeCell ref="B174:Z174"/>
    <mergeCell ref="C181:Y181"/>
    <mergeCell ref="S178:T178"/>
    <mergeCell ref="C184:D184"/>
    <mergeCell ref="E184:H184"/>
    <mergeCell ref="I184:J184"/>
    <mergeCell ref="C175:Y175"/>
    <mergeCell ref="V182:Y182"/>
    <mergeCell ref="V183:X183"/>
    <mergeCell ref="L182:P182"/>
    <mergeCell ref="Q182:U182"/>
    <mergeCell ref="S179:T179"/>
    <mergeCell ref="I183:J183"/>
    <mergeCell ref="C221:D221"/>
    <mergeCell ref="E221:H221"/>
    <mergeCell ref="I221:J221"/>
    <mergeCell ref="D214:Y214"/>
    <mergeCell ref="I226:K226"/>
    <mergeCell ref="E182:H182"/>
    <mergeCell ref="V184:X184"/>
    <mergeCell ref="C182:D182"/>
    <mergeCell ref="D233:Y233"/>
    <mergeCell ref="C63:D63"/>
    <mergeCell ref="C64:D64"/>
    <mergeCell ref="C126:D130"/>
    <mergeCell ref="M126:N126"/>
    <mergeCell ref="M131:N131"/>
    <mergeCell ref="U150:W150"/>
    <mergeCell ref="E148:L148"/>
    <mergeCell ref="C150:D150"/>
    <mergeCell ref="U151:W151"/>
    <mergeCell ref="C136:D141"/>
    <mergeCell ref="M136:N136"/>
    <mergeCell ref="P149:S149"/>
    <mergeCell ref="N124:Y125"/>
    <mergeCell ref="M81:N81"/>
    <mergeCell ref="X92:Y92"/>
    <mergeCell ref="M93:N93"/>
    <mergeCell ref="P92:S92"/>
    <mergeCell ref="E83:L83"/>
    <mergeCell ref="E88:L88"/>
    <mergeCell ref="E89:L89"/>
    <mergeCell ref="E90:L90"/>
    <mergeCell ref="C111:D111"/>
    <mergeCell ref="M88:O88"/>
    <mergeCell ref="P88:T88"/>
    <mergeCell ref="M60:O60"/>
    <mergeCell ref="X63:Y63"/>
    <mergeCell ref="X64:Y64"/>
    <mergeCell ref="M61:N61"/>
    <mergeCell ref="U60:Y60"/>
    <mergeCell ref="E62:L62"/>
    <mergeCell ref="E63:L63"/>
    <mergeCell ref="E64:L64"/>
    <mergeCell ref="U64:W64"/>
    <mergeCell ref="O47:O48"/>
    <mergeCell ref="C47:D48"/>
    <mergeCell ref="X62:Y62"/>
    <mergeCell ref="M63:N63"/>
    <mergeCell ref="P49:S50"/>
    <mergeCell ref="T49:T50"/>
    <mergeCell ref="P51:S52"/>
    <mergeCell ref="T51:T52"/>
    <mergeCell ref="P61:S61"/>
    <mergeCell ref="P62:S62"/>
    <mergeCell ref="U61:W61"/>
    <mergeCell ref="X51:Y52"/>
    <mergeCell ref="P63:S63"/>
    <mergeCell ref="P60:T60"/>
    <mergeCell ref="X61:Y61"/>
    <mergeCell ref="B57:Z57"/>
    <mergeCell ref="E51:L52"/>
    <mergeCell ref="M49:N50"/>
    <mergeCell ref="E54:Y55"/>
    <mergeCell ref="C62:D62"/>
    <mergeCell ref="U49:W50"/>
    <mergeCell ref="X49:Y50"/>
    <mergeCell ref="O49:O50"/>
    <mergeCell ref="C61:D61"/>
    <mergeCell ref="U65:W65"/>
    <mergeCell ref="C58:Y58"/>
    <mergeCell ref="P64:S64"/>
    <mergeCell ref="E78:L78"/>
    <mergeCell ref="U62:W62"/>
    <mergeCell ref="X66:Y66"/>
    <mergeCell ref="C59:Y59"/>
    <mergeCell ref="U51:W52"/>
    <mergeCell ref="P67:S67"/>
    <mergeCell ref="C54:D55"/>
    <mergeCell ref="C66:D66"/>
    <mergeCell ref="E61:L61"/>
    <mergeCell ref="P65:S65"/>
    <mergeCell ref="P66:S66"/>
    <mergeCell ref="M64:N64"/>
    <mergeCell ref="M65:N65"/>
    <mergeCell ref="U66:W66"/>
    <mergeCell ref="M62:N62"/>
    <mergeCell ref="E73:L73"/>
    <mergeCell ref="E74:L74"/>
    <mergeCell ref="E67:L67"/>
    <mergeCell ref="M51:N52"/>
    <mergeCell ref="O51:O52"/>
    <mergeCell ref="C65:D65"/>
    <mergeCell ref="C43:Y43"/>
    <mergeCell ref="M38:N39"/>
    <mergeCell ref="O38:O39"/>
    <mergeCell ref="X39:Y39"/>
    <mergeCell ref="U38:Y38"/>
    <mergeCell ref="P44:T44"/>
    <mergeCell ref="C91:D91"/>
    <mergeCell ref="C93:D93"/>
    <mergeCell ref="E65:L65"/>
    <mergeCell ref="E66:L66"/>
    <mergeCell ref="E47:L48"/>
    <mergeCell ref="M47:N48"/>
    <mergeCell ref="C49:D50"/>
    <mergeCell ref="E49:L50"/>
    <mergeCell ref="M82:N82"/>
    <mergeCell ref="M66:N66"/>
    <mergeCell ref="C51:D52"/>
    <mergeCell ref="E60:L60"/>
    <mergeCell ref="E80:L80"/>
    <mergeCell ref="E81:L81"/>
    <mergeCell ref="C82:D82"/>
    <mergeCell ref="C80:D80"/>
    <mergeCell ref="P90:S90"/>
    <mergeCell ref="P91:S91"/>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E37:L37"/>
    <mergeCell ref="C12:Y12"/>
    <mergeCell ref="C13:Y13"/>
    <mergeCell ref="C15:Y15"/>
    <mergeCell ref="P38:S39"/>
    <mergeCell ref="X67:Y67"/>
    <mergeCell ref="X73:Y73"/>
    <mergeCell ref="P82:S82"/>
    <mergeCell ref="P83:S83"/>
    <mergeCell ref="P89:S89"/>
    <mergeCell ref="C74:D74"/>
    <mergeCell ref="C89:D89"/>
    <mergeCell ref="U74:W74"/>
    <mergeCell ref="U67:W67"/>
    <mergeCell ref="E82:L82"/>
    <mergeCell ref="C78:D78"/>
    <mergeCell ref="C79:D79"/>
    <mergeCell ref="M79:N79"/>
    <mergeCell ref="P72:T72"/>
    <mergeCell ref="U79:W79"/>
    <mergeCell ref="C67:D67"/>
    <mergeCell ref="M67:N67"/>
    <mergeCell ref="M72:O72"/>
    <mergeCell ref="T45:T46"/>
    <mergeCell ref="U45:W46"/>
    <mergeCell ref="P47:S48"/>
    <mergeCell ref="T47:T48"/>
    <mergeCell ref="X45:Y46"/>
    <mergeCell ref="V221:X221"/>
    <mergeCell ref="E91:L91"/>
    <mergeCell ref="V222:X222"/>
    <mergeCell ref="E227:H227"/>
    <mergeCell ref="I227:J227"/>
    <mergeCell ref="V227:X227"/>
    <mergeCell ref="C104:D105"/>
    <mergeCell ref="X104:Y104"/>
    <mergeCell ref="B146:Z146"/>
    <mergeCell ref="E104:L104"/>
    <mergeCell ref="C154:D155"/>
    <mergeCell ref="U104:W104"/>
    <mergeCell ref="C120:D120"/>
    <mergeCell ref="U131:W131"/>
    <mergeCell ref="P126:S126"/>
    <mergeCell ref="U121:W121"/>
    <mergeCell ref="U126:W126"/>
    <mergeCell ref="X126:Y126"/>
    <mergeCell ref="C121:D125"/>
    <mergeCell ref="X131:Y131"/>
    <mergeCell ref="C131:D135"/>
    <mergeCell ref="P160:T160"/>
    <mergeCell ref="E92:L92"/>
    <mergeCell ref="X168:Y168"/>
    <mergeCell ref="L221:O221"/>
    <mergeCell ref="Q221:T221"/>
    <mergeCell ref="C219:D219"/>
    <mergeCell ref="E219:H219"/>
    <mergeCell ref="L219:O219"/>
    <mergeCell ref="Q219:T219"/>
    <mergeCell ref="I219:J219"/>
    <mergeCell ref="L218:P218"/>
    <mergeCell ref="Q218:U218"/>
    <mergeCell ref="C218:D218"/>
    <mergeCell ref="E218:H218"/>
    <mergeCell ref="I218:K218"/>
    <mergeCell ref="E220:H220"/>
    <mergeCell ref="I220:J220"/>
    <mergeCell ref="V218:Y218"/>
    <mergeCell ref="L220:O220"/>
    <mergeCell ref="Q220:T220"/>
    <mergeCell ref="C103:D103"/>
    <mergeCell ref="P103:T103"/>
    <mergeCell ref="U103:Y103"/>
    <mergeCell ref="V219:X219"/>
    <mergeCell ref="V220:X220"/>
    <mergeCell ref="M166:O166"/>
    <mergeCell ref="U169:W169"/>
    <mergeCell ref="C165:Y165"/>
    <mergeCell ref="U167:W167"/>
    <mergeCell ref="C167:D167"/>
    <mergeCell ref="P168:S168"/>
    <mergeCell ref="P169:S169"/>
    <mergeCell ref="C153:D153"/>
    <mergeCell ref="E169:L169"/>
    <mergeCell ref="C169:D169"/>
    <mergeCell ref="C168:D168"/>
    <mergeCell ref="U168:W168"/>
    <mergeCell ref="P166:T166"/>
    <mergeCell ref="E167:L167"/>
    <mergeCell ref="C183:D183"/>
    <mergeCell ref="E183:H183"/>
    <mergeCell ref="B118:Z118"/>
    <mergeCell ref="P94:S94"/>
    <mergeCell ref="C88:D88"/>
    <mergeCell ref="C81:D81"/>
    <mergeCell ref="U88:Y88"/>
    <mergeCell ref="U83:W83"/>
    <mergeCell ref="C151:D151"/>
    <mergeCell ref="C148:D148"/>
    <mergeCell ref="M104:N104"/>
    <mergeCell ref="X121:Y121"/>
    <mergeCell ref="C147:Y147"/>
    <mergeCell ref="U149:W149"/>
    <mergeCell ref="X149:Y149"/>
    <mergeCell ref="E111:L111"/>
    <mergeCell ref="C94:D94"/>
    <mergeCell ref="U93:W93"/>
    <mergeCell ref="P81:S81"/>
    <mergeCell ref="C83:D83"/>
    <mergeCell ref="X93:Y93"/>
    <mergeCell ref="M90:N90"/>
    <mergeCell ref="U92:W92"/>
    <mergeCell ref="M89:N89"/>
    <mergeCell ref="E103:L103"/>
    <mergeCell ref="C101:Y101"/>
    <mergeCell ref="X112:Y112"/>
    <mergeCell ref="U78:Y78"/>
    <mergeCell ref="X79:Y79"/>
    <mergeCell ref="U91:W91"/>
    <mergeCell ref="X91:Y91"/>
    <mergeCell ref="P96:S96"/>
    <mergeCell ref="M111:O111"/>
    <mergeCell ref="P111:T111"/>
    <mergeCell ref="P93:S93"/>
    <mergeCell ref="X94:Y94"/>
    <mergeCell ref="C109:Y109"/>
    <mergeCell ref="M80:N80"/>
    <mergeCell ref="E79:L79"/>
    <mergeCell ref="X82:Y82"/>
    <mergeCell ref="X80:Y80"/>
    <mergeCell ref="U80:W80"/>
    <mergeCell ref="E98:Y98"/>
    <mergeCell ref="C97:D98"/>
    <mergeCell ref="M97:N97"/>
    <mergeCell ref="U97:W97"/>
    <mergeCell ref="X97:Y97"/>
    <mergeCell ref="E72:L72"/>
    <mergeCell ref="M78:O78"/>
    <mergeCell ref="P78:T78"/>
    <mergeCell ref="M96:N96"/>
    <mergeCell ref="C112:D112"/>
    <mergeCell ref="E112:L112"/>
    <mergeCell ref="M112:N112"/>
    <mergeCell ref="P112:S112"/>
    <mergeCell ref="U112:W112"/>
    <mergeCell ref="U72:Y72"/>
    <mergeCell ref="C73:D73"/>
    <mergeCell ref="M73:N73"/>
    <mergeCell ref="M121:N121"/>
    <mergeCell ref="C45:D46"/>
    <mergeCell ref="E45:L46"/>
    <mergeCell ref="M45:N46"/>
    <mergeCell ref="O45:O46"/>
    <mergeCell ref="P45:S46"/>
    <mergeCell ref="P73:S73"/>
    <mergeCell ref="P74:S74"/>
    <mergeCell ref="P79:S79"/>
    <mergeCell ref="P80:S80"/>
    <mergeCell ref="C77:Y77"/>
    <mergeCell ref="C92:D92"/>
    <mergeCell ref="E93:L93"/>
    <mergeCell ref="C90:D90"/>
    <mergeCell ref="U90:W90"/>
    <mergeCell ref="X90:Y90"/>
    <mergeCell ref="M91:N91"/>
    <mergeCell ref="U47:W48"/>
    <mergeCell ref="P121:S121"/>
    <mergeCell ref="X74:Y74"/>
    <mergeCell ref="U73:W73"/>
    <mergeCell ref="M74:N74"/>
    <mergeCell ref="C71:Y71"/>
    <mergeCell ref="C72:D72"/>
    <mergeCell ref="C258:D258"/>
    <mergeCell ref="E258:H258"/>
    <mergeCell ref="C256:D256"/>
    <mergeCell ref="E256:H256"/>
    <mergeCell ref="C253:D253"/>
    <mergeCell ref="E253:H253"/>
    <mergeCell ref="C254:D254"/>
    <mergeCell ref="E254:H254"/>
    <mergeCell ref="C255:D255"/>
    <mergeCell ref="E255:H255"/>
    <mergeCell ref="L184:O184"/>
    <mergeCell ref="C257:D257"/>
    <mergeCell ref="E257:H257"/>
    <mergeCell ref="P241:S241"/>
    <mergeCell ref="C252:Y252"/>
    <mergeCell ref="U89:W89"/>
    <mergeCell ref="X89:Y89"/>
    <mergeCell ref="X83:Y83"/>
    <mergeCell ref="M83:N83"/>
    <mergeCell ref="C87:Y87"/>
    <mergeCell ref="I253:N253"/>
    <mergeCell ref="I254:L254"/>
    <mergeCell ref="I255:L255"/>
    <mergeCell ref="I256:L256"/>
    <mergeCell ref="I257:L257"/>
    <mergeCell ref="C203:D203"/>
    <mergeCell ref="P203:T203"/>
    <mergeCell ref="U203:Y203"/>
    <mergeCell ref="C204:D204"/>
    <mergeCell ref="P150:S150"/>
    <mergeCell ref="P151:S151"/>
    <mergeCell ref="P152:S152"/>
    <mergeCell ref="P153:S153"/>
    <mergeCell ref="C149:D149"/>
    <mergeCell ref="P196:S196"/>
    <mergeCell ref="P204:S204"/>
    <mergeCell ref="D189:Y189"/>
    <mergeCell ref="D190:Y190"/>
    <mergeCell ref="D188:Y188"/>
    <mergeCell ref="C207:Y207"/>
    <mergeCell ref="E204:O204"/>
    <mergeCell ref="D192:Y192"/>
    <mergeCell ref="D211:Y211"/>
    <mergeCell ref="C196:D196"/>
    <mergeCell ref="U196:W196"/>
    <mergeCell ref="X196:Y196"/>
    <mergeCell ref="E203:O203"/>
    <mergeCell ref="E196:O196"/>
    <mergeCell ref="C194:Y194"/>
    <mergeCell ref="D191:Y191"/>
    <mergeCell ref="C195:D195"/>
    <mergeCell ref="P195:T195"/>
    <mergeCell ref="U195:Y195"/>
    <mergeCell ref="E195:O195"/>
    <mergeCell ref="C220:D220"/>
    <mergeCell ref="C245:Y245"/>
    <mergeCell ref="T38:T39"/>
    <mergeCell ref="M40:N40"/>
    <mergeCell ref="E40:L40"/>
    <mergeCell ref="C38:D40"/>
    <mergeCell ref="E38:L39"/>
    <mergeCell ref="C209:Y209"/>
    <mergeCell ref="C201:Y201"/>
    <mergeCell ref="C186:Y186"/>
    <mergeCell ref="C95:D95"/>
    <mergeCell ref="E95:L95"/>
    <mergeCell ref="M95:N95"/>
    <mergeCell ref="P95:S95"/>
    <mergeCell ref="U95:W95"/>
    <mergeCell ref="X95:Y95"/>
    <mergeCell ref="C96:D96"/>
    <mergeCell ref="E96:L96"/>
    <mergeCell ref="L227:O227"/>
    <mergeCell ref="Q184:T184"/>
    <mergeCell ref="C265:Y265"/>
    <mergeCell ref="U96:W96"/>
    <mergeCell ref="X96:Y96"/>
    <mergeCell ref="L183:O183"/>
    <mergeCell ref="Q183:T183"/>
    <mergeCell ref="L226:P226"/>
    <mergeCell ref="C243:Y243"/>
    <mergeCell ref="C241:D241"/>
    <mergeCell ref="U241:W241"/>
    <mergeCell ref="X241:Y241"/>
    <mergeCell ref="C227:D227"/>
    <mergeCell ref="C240:D240"/>
    <mergeCell ref="P240:T240"/>
    <mergeCell ref="C224:Y224"/>
    <mergeCell ref="C231:Y231"/>
    <mergeCell ref="E241:O241"/>
    <mergeCell ref="E240:O240"/>
    <mergeCell ref="I182:K182"/>
    <mergeCell ref="C199:Y199"/>
    <mergeCell ref="U204:W204"/>
    <mergeCell ref="X204:Y204"/>
    <mergeCell ref="L222:O222"/>
    <mergeCell ref="Q222:T222"/>
    <mergeCell ref="Q227:T227"/>
    <mergeCell ref="C261:D261"/>
    <mergeCell ref="E261:H261"/>
    <mergeCell ref="I261:L261"/>
    <mergeCell ref="M261:N261"/>
    <mergeCell ref="O261:S261"/>
    <mergeCell ref="U261:X261"/>
    <mergeCell ref="U262:X262"/>
    <mergeCell ref="E263:Y263"/>
    <mergeCell ref="C262:D263"/>
    <mergeCell ref="I262:L262"/>
    <mergeCell ref="M262:N262"/>
    <mergeCell ref="O262:S262"/>
    <mergeCell ref="U278:W278"/>
    <mergeCell ref="D247:Y247"/>
    <mergeCell ref="D235:Y235"/>
    <mergeCell ref="C226:D226"/>
    <mergeCell ref="X278:Y278"/>
    <mergeCell ref="C279:D280"/>
    <mergeCell ref="E279:L279"/>
    <mergeCell ref="M279:N279"/>
    <mergeCell ref="P279:S279"/>
    <mergeCell ref="U279:W279"/>
    <mergeCell ref="X279:Y279"/>
    <mergeCell ref="E280:Y280"/>
    <mergeCell ref="U275:W275"/>
    <mergeCell ref="X275:Y275"/>
    <mergeCell ref="E276:Y276"/>
    <mergeCell ref="C277:D277"/>
    <mergeCell ref="E277:L277"/>
    <mergeCell ref="M277:N277"/>
    <mergeCell ref="P277:S277"/>
    <mergeCell ref="U277:W277"/>
    <mergeCell ref="X277:Y277"/>
    <mergeCell ref="U273:W273"/>
    <mergeCell ref="X273:Y273"/>
    <mergeCell ref="E274:Y274"/>
    <mergeCell ref="C271:Y271"/>
    <mergeCell ref="C272:D272"/>
    <mergeCell ref="E272:L272"/>
    <mergeCell ref="M272:O272"/>
    <mergeCell ref="P272:T272"/>
    <mergeCell ref="U272:Y272"/>
    <mergeCell ref="C273:D274"/>
    <mergeCell ref="E273:L273"/>
    <mergeCell ref="M273:N273"/>
    <mergeCell ref="P273:S273"/>
    <mergeCell ref="C282:D283"/>
    <mergeCell ref="E282:Y283"/>
    <mergeCell ref="C114:D115"/>
    <mergeCell ref="E114:Y115"/>
    <mergeCell ref="C143:D144"/>
    <mergeCell ref="E143:Y144"/>
    <mergeCell ref="C171:D172"/>
    <mergeCell ref="E171:Y172"/>
    <mergeCell ref="C267:D268"/>
    <mergeCell ref="E267:Y268"/>
    <mergeCell ref="C269:Y269"/>
    <mergeCell ref="E121:L121"/>
    <mergeCell ref="E126:L126"/>
    <mergeCell ref="E131:L131"/>
    <mergeCell ref="E136:L136"/>
    <mergeCell ref="C278:D278"/>
    <mergeCell ref="E278:L278"/>
    <mergeCell ref="M278:N278"/>
    <mergeCell ref="P278:S278"/>
    <mergeCell ref="C275:D276"/>
    <mergeCell ref="E275:L275"/>
    <mergeCell ref="M275:N275"/>
    <mergeCell ref="P275:S275"/>
    <mergeCell ref="B270:Z27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186:Y186">
    <cfRule type="notContainsBlanks" dxfId="9" priority="2">
      <formula>LEN(TRIM(C186))&gt;0</formula>
    </cfRule>
  </conditionalFormatting>
  <conditionalFormatting sqref="C201:Y201">
    <cfRule type="notContainsBlanks" dxfId="8" priority="4">
      <formula>LEN(TRIM(C201))&gt;0</formula>
    </cfRule>
  </conditionalFormatting>
  <conditionalFormatting sqref="C209:Y209">
    <cfRule type="notContainsBlanks" dxfId="7" priority="5">
      <formula>LEN(TRIM(C209))&gt;0</formula>
    </cfRule>
  </conditionalFormatting>
  <conditionalFormatting sqref="C224:Y224">
    <cfRule type="notContainsBlanks" dxfId="6" priority="8">
      <formula>LEN(TRIM(C224))&gt;0</formula>
    </cfRule>
  </conditionalFormatting>
  <conditionalFormatting sqref="C231:Y231">
    <cfRule type="notContainsBlanks" dxfId="5" priority="7">
      <formula>LEN(TRIM(C231))&gt;0</formula>
    </cfRule>
  </conditionalFormatting>
  <conditionalFormatting sqref="C245:Y245">
    <cfRule type="notContainsBlanks" dxfId="4" priority="6">
      <formula>LEN(TRIM(C245))&gt;0</formula>
    </cfRule>
  </conditionalFormatting>
  <conditionalFormatting sqref="C265:Y265">
    <cfRule type="notContainsBlanks" dxfId="3" priority="9">
      <formula>LEN(TRIM(C265))&gt;0</formula>
    </cfRule>
  </conditionalFormatting>
  <conditionalFormatting sqref="C269:Y269">
    <cfRule type="notContainsBlanks" dxfId="2" priority="1">
      <formula>LEN(TRIM(C269))&gt;0</formula>
    </cfRule>
  </conditionalFormatting>
  <dataValidations count="5">
    <dataValidation type="list" allowBlank="1" showInputMessage="1" showErrorMessage="1" sqref="C76 L70 C70 L76 L86 C86 L108 C108" xr:uid="{00000000-0002-0000-0000-000000000000}">
      <formula1>$AA$1:$AA$2</formula1>
    </dataValidation>
    <dataValidation type="list" allowBlank="1" showInputMessage="1" showErrorMessage="1" sqref="X33 X26:X31 C10 M127:M130 M132:M135 M122:M125 M138:M141"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61:S67 P73:S74 P79:S83 P104:S104 P161:S161 P112:S112 L183:O184 P196:S196 P204:S204 L219:O222 L227:O227 O254:O262 P89:S97 P45:S52 P149:S154 P136:S136 P121:S121 P277:S279 P131:S131 P126:S126 P273:S273 P275:S275 P167:S169"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41:S241"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0:N40" xr:uid="{C661F2C0-2687-491D-8F9D-ED9ADCC9A8B7}">
      <formula1>M40&lt;=M38</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8" manualBreakCount="8">
    <brk id="16" max="16383" man="1"/>
    <brk id="56" min="1" max="26" man="1"/>
    <brk id="86" max="16383" man="1"/>
    <brk id="117" max="16383" man="1"/>
    <brk id="145" max="16383" man="1"/>
    <brk id="173" min="1" max="26" man="1"/>
    <brk id="214" min="1" max="26" man="1"/>
    <brk id="251"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T247"/>
  <sheetViews>
    <sheetView workbookViewId="0">
      <selection activeCell="L2" sqref="L2:L3"/>
    </sheetView>
  </sheetViews>
  <sheetFormatPr defaultColWidth="9" defaultRowHeight="13.5"/>
  <cols>
    <col min="1" max="1" width="25.625" style="37" customWidth="1"/>
    <col min="2" max="2" width="8.625" style="156" customWidth="1"/>
    <col min="3" max="3" width="9.125" style="156" customWidth="1"/>
    <col min="4" max="93" width="9.125" style="37" customWidth="1"/>
    <col min="94" max="94" width="15.375" style="37" bestFit="1" customWidth="1"/>
    <col min="95" max="97" width="9.125" style="37" customWidth="1"/>
    <col min="98" max="98" width="15.375" style="37" bestFit="1" customWidth="1"/>
    <col min="99" max="148" width="9.125" style="37" customWidth="1"/>
    <col min="149" max="149" width="17.125" style="37" bestFit="1" customWidth="1"/>
    <col min="150" max="168" width="9.125" style="37" customWidth="1"/>
    <col min="169" max="169" width="10.5" style="37" bestFit="1" customWidth="1"/>
    <col min="170" max="171" width="9.125" style="37" customWidth="1"/>
    <col min="172" max="172" width="10.5" style="37" bestFit="1" customWidth="1"/>
    <col min="173" max="192" width="9.125" style="37" customWidth="1"/>
    <col min="193" max="193" width="10.5" style="37" bestFit="1" customWidth="1"/>
    <col min="194" max="195" width="9.125" style="37" customWidth="1"/>
    <col min="196" max="196" width="10.5" style="37" bestFit="1" customWidth="1"/>
    <col min="197" max="198" width="9.125" style="37" customWidth="1"/>
    <col min="199" max="199" width="10.5" style="37" bestFit="1" customWidth="1"/>
    <col min="200" max="201" width="9.125" style="37" customWidth="1"/>
    <col min="202" max="202" width="10.5" style="37" bestFit="1" customWidth="1"/>
    <col min="203" max="204" width="9.125" style="37" customWidth="1"/>
    <col min="205" max="205" width="10.5" style="37" bestFit="1" customWidth="1"/>
    <col min="206" max="207" width="9.125" style="37" customWidth="1"/>
    <col min="208" max="208" width="10.5" style="37" bestFit="1" customWidth="1"/>
    <col min="209" max="210" width="9.125" style="37" customWidth="1"/>
    <col min="211" max="211" width="10.5" style="37" bestFit="1" customWidth="1"/>
    <col min="212" max="213" width="9.125" style="37" customWidth="1"/>
    <col min="214" max="214" width="10.5" style="37" bestFit="1" customWidth="1"/>
    <col min="215" max="216" width="9.125" style="37" customWidth="1"/>
    <col min="217" max="217" width="10.5" style="37" bestFit="1" customWidth="1"/>
    <col min="218" max="219" width="9.125" style="37" customWidth="1"/>
    <col min="220" max="220" width="10.5" style="37" bestFit="1" customWidth="1"/>
    <col min="221" max="223" width="9.125" style="37" customWidth="1"/>
    <col min="224" max="224" width="15.375" style="37" bestFit="1" customWidth="1"/>
    <col min="225" max="227" width="9.125" style="37" customWidth="1"/>
    <col min="228" max="228" width="15.375" style="37" bestFit="1" customWidth="1"/>
    <col min="229" max="231" width="9.125" style="37" customWidth="1"/>
    <col min="232" max="232" width="15.375" style="37" bestFit="1" customWidth="1"/>
    <col min="233" max="241" width="9.125" style="37" customWidth="1"/>
    <col min="242" max="242" width="15.375" style="37" bestFit="1" customWidth="1"/>
    <col min="243" max="16384" width="9" style="37"/>
  </cols>
  <sheetData>
    <row r="1" spans="1:276" ht="18" customHeight="1">
      <c r="A1" s="152">
        <v>1</v>
      </c>
      <c r="B1" s="152">
        <v>2</v>
      </c>
      <c r="C1" s="152">
        <v>3</v>
      </c>
      <c r="D1" s="152">
        <v>4</v>
      </c>
      <c r="E1" s="152">
        <v>5</v>
      </c>
      <c r="F1" s="152">
        <v>6</v>
      </c>
      <c r="G1" s="152">
        <v>7</v>
      </c>
      <c r="H1" s="152">
        <v>8</v>
      </c>
      <c r="I1" s="152">
        <v>9</v>
      </c>
      <c r="J1" s="152">
        <v>10</v>
      </c>
      <c r="K1" s="152">
        <v>11</v>
      </c>
      <c r="L1" s="152">
        <v>12</v>
      </c>
      <c r="M1" s="152">
        <v>13</v>
      </c>
      <c r="N1" s="152">
        <v>14</v>
      </c>
      <c r="O1" s="152">
        <v>15</v>
      </c>
      <c r="P1" s="152">
        <v>16</v>
      </c>
      <c r="Q1" s="152">
        <v>17</v>
      </c>
      <c r="R1" s="152">
        <v>18</v>
      </c>
      <c r="S1" s="152">
        <v>19</v>
      </c>
      <c r="T1" s="152">
        <v>20</v>
      </c>
      <c r="U1" s="152">
        <v>21</v>
      </c>
      <c r="V1" s="152">
        <v>22</v>
      </c>
      <c r="W1" s="152">
        <v>23</v>
      </c>
      <c r="X1" s="152">
        <v>24</v>
      </c>
      <c r="Y1" s="152">
        <v>25</v>
      </c>
      <c r="Z1" s="152">
        <v>26</v>
      </c>
      <c r="AA1" s="152">
        <v>27</v>
      </c>
      <c r="AB1" s="152">
        <v>28</v>
      </c>
      <c r="AC1" s="152">
        <v>29</v>
      </c>
      <c r="AD1" s="152">
        <v>30</v>
      </c>
      <c r="AE1" s="152">
        <v>31</v>
      </c>
      <c r="AF1" s="152">
        <v>32</v>
      </c>
      <c r="AG1" s="152">
        <v>33</v>
      </c>
      <c r="AH1" s="152">
        <v>34</v>
      </c>
      <c r="AI1" s="152">
        <v>35</v>
      </c>
      <c r="AJ1" s="152">
        <v>36</v>
      </c>
      <c r="AK1" s="152">
        <v>37</v>
      </c>
      <c r="AL1" s="152">
        <v>38</v>
      </c>
      <c r="AM1" s="152">
        <v>39</v>
      </c>
      <c r="AN1" s="152">
        <v>40</v>
      </c>
      <c r="AO1" s="152">
        <v>41</v>
      </c>
      <c r="AP1" s="152">
        <v>42</v>
      </c>
      <c r="AQ1" s="152">
        <v>43</v>
      </c>
      <c r="AR1" s="152">
        <v>44</v>
      </c>
      <c r="AS1" s="152">
        <v>45</v>
      </c>
      <c r="AT1" s="152">
        <v>46</v>
      </c>
      <c r="AU1" s="152">
        <v>47</v>
      </c>
      <c r="AV1" s="152">
        <v>48</v>
      </c>
      <c r="AW1" s="152">
        <v>49</v>
      </c>
      <c r="AX1" s="152">
        <v>50</v>
      </c>
      <c r="AY1" s="152">
        <v>51</v>
      </c>
      <c r="AZ1" s="152">
        <v>52</v>
      </c>
      <c r="BA1" s="152">
        <v>53</v>
      </c>
      <c r="BB1" s="152">
        <v>54</v>
      </c>
      <c r="BC1" s="152">
        <v>55</v>
      </c>
      <c r="BD1" s="152">
        <v>56</v>
      </c>
      <c r="BE1" s="152">
        <v>57</v>
      </c>
      <c r="BF1" s="152">
        <v>58</v>
      </c>
      <c r="BG1" s="152">
        <v>59</v>
      </c>
      <c r="BH1" s="152">
        <v>60</v>
      </c>
      <c r="BI1" s="152">
        <v>61</v>
      </c>
      <c r="BJ1" s="152">
        <v>62</v>
      </c>
      <c r="BK1" s="152">
        <v>63</v>
      </c>
      <c r="BL1" s="152">
        <v>64</v>
      </c>
      <c r="BM1" s="152">
        <v>65</v>
      </c>
      <c r="BN1" s="152">
        <v>66</v>
      </c>
      <c r="BO1" s="152">
        <v>67</v>
      </c>
      <c r="BP1" s="152">
        <v>68</v>
      </c>
      <c r="BQ1" s="152">
        <v>69</v>
      </c>
      <c r="BR1" s="152">
        <v>70</v>
      </c>
      <c r="BS1" s="152">
        <v>71</v>
      </c>
      <c r="BT1" s="152">
        <v>72</v>
      </c>
      <c r="BU1" s="152">
        <v>73</v>
      </c>
      <c r="BV1" s="152">
        <v>74</v>
      </c>
      <c r="BW1" s="152">
        <v>75</v>
      </c>
      <c r="BX1" s="152">
        <v>76</v>
      </c>
      <c r="BY1" s="152">
        <v>77</v>
      </c>
      <c r="BZ1" s="152">
        <v>78</v>
      </c>
      <c r="CA1" s="152">
        <v>79</v>
      </c>
      <c r="CB1" s="152">
        <v>80</v>
      </c>
      <c r="CC1" s="152">
        <v>81</v>
      </c>
      <c r="CD1" s="152">
        <v>82</v>
      </c>
      <c r="CE1" s="152">
        <v>83</v>
      </c>
      <c r="CF1" s="152">
        <v>84</v>
      </c>
      <c r="CG1" s="152">
        <v>85</v>
      </c>
      <c r="CH1" s="152">
        <v>86</v>
      </c>
      <c r="CI1" s="152">
        <v>87</v>
      </c>
      <c r="CJ1" s="152">
        <v>88</v>
      </c>
      <c r="CK1" s="152">
        <v>89</v>
      </c>
      <c r="CL1" s="152">
        <v>90</v>
      </c>
      <c r="CM1" s="152">
        <v>91</v>
      </c>
      <c r="CN1" s="152">
        <v>92</v>
      </c>
      <c r="CO1" s="152">
        <v>93</v>
      </c>
      <c r="CP1" s="152">
        <v>94</v>
      </c>
      <c r="CQ1" s="152">
        <v>95</v>
      </c>
      <c r="CR1" s="152">
        <v>96</v>
      </c>
      <c r="CS1" s="152">
        <v>97</v>
      </c>
      <c r="CT1" s="152">
        <v>98</v>
      </c>
      <c r="CU1" s="152">
        <v>99</v>
      </c>
      <c r="CV1" s="152">
        <v>100</v>
      </c>
      <c r="CW1" s="152">
        <v>101</v>
      </c>
      <c r="CX1" s="152">
        <v>103</v>
      </c>
      <c r="CY1" s="152">
        <v>104</v>
      </c>
      <c r="CZ1" s="152">
        <v>105</v>
      </c>
      <c r="DA1" s="152">
        <v>106</v>
      </c>
      <c r="DB1" s="152">
        <v>107</v>
      </c>
      <c r="DC1" s="152">
        <v>108</v>
      </c>
      <c r="DD1" s="152">
        <v>109</v>
      </c>
      <c r="DE1" s="152">
        <v>103</v>
      </c>
      <c r="DF1" s="152">
        <v>104</v>
      </c>
      <c r="DG1" s="152">
        <v>105</v>
      </c>
      <c r="DH1" s="152">
        <v>106</v>
      </c>
      <c r="DI1" s="152">
        <v>107</v>
      </c>
      <c r="DJ1" s="152">
        <v>108</v>
      </c>
      <c r="DK1" s="152">
        <v>109</v>
      </c>
      <c r="DL1" s="152">
        <v>103</v>
      </c>
      <c r="DM1" s="152">
        <v>104</v>
      </c>
      <c r="DN1" s="152">
        <v>105</v>
      </c>
      <c r="DO1" s="152">
        <v>106</v>
      </c>
      <c r="DP1" s="152">
        <v>107</v>
      </c>
      <c r="DQ1" s="152">
        <v>108</v>
      </c>
      <c r="DR1" s="152">
        <v>109</v>
      </c>
      <c r="DS1" s="152">
        <v>103</v>
      </c>
      <c r="DT1" s="152">
        <v>104</v>
      </c>
      <c r="DU1" s="152">
        <v>105</v>
      </c>
      <c r="DV1" s="152">
        <v>106</v>
      </c>
      <c r="DW1" s="152">
        <v>107</v>
      </c>
      <c r="DX1" s="152">
        <v>108</v>
      </c>
      <c r="DY1" s="152">
        <v>109</v>
      </c>
      <c r="DZ1" s="152">
        <v>133</v>
      </c>
      <c r="EA1" s="152">
        <v>135</v>
      </c>
      <c r="EB1" s="152">
        <v>136</v>
      </c>
      <c r="EC1" s="152">
        <v>137</v>
      </c>
      <c r="ED1" s="152">
        <v>138</v>
      </c>
      <c r="EE1" s="152">
        <v>139</v>
      </c>
      <c r="EF1" s="152">
        <v>140</v>
      </c>
      <c r="EG1" s="152">
        <v>141</v>
      </c>
      <c r="EH1" s="152">
        <v>142</v>
      </c>
      <c r="EI1" s="152">
        <v>143</v>
      </c>
      <c r="EJ1" s="152">
        <v>144</v>
      </c>
      <c r="EK1" s="152">
        <v>145</v>
      </c>
      <c r="EL1" s="152">
        <v>146</v>
      </c>
      <c r="EM1" s="152">
        <v>147</v>
      </c>
      <c r="EN1" s="152">
        <v>148</v>
      </c>
      <c r="EO1" s="152">
        <v>149</v>
      </c>
      <c r="EP1" s="152">
        <v>150</v>
      </c>
      <c r="EQ1" s="152">
        <v>151</v>
      </c>
      <c r="ER1" s="152">
        <v>152</v>
      </c>
      <c r="ES1" s="152">
        <v>153</v>
      </c>
      <c r="ET1" s="152">
        <v>154</v>
      </c>
      <c r="EU1" s="152">
        <v>155</v>
      </c>
      <c r="EV1" s="152">
        <v>156</v>
      </c>
      <c r="EW1" s="152">
        <v>157</v>
      </c>
      <c r="EX1" s="152">
        <v>158</v>
      </c>
      <c r="EY1" s="152">
        <v>159</v>
      </c>
      <c r="EZ1" s="152">
        <v>160</v>
      </c>
      <c r="FA1" s="152">
        <v>161</v>
      </c>
      <c r="FB1" s="152">
        <v>162</v>
      </c>
      <c r="FC1" s="152">
        <v>163</v>
      </c>
      <c r="FD1" s="152">
        <v>164</v>
      </c>
      <c r="FE1" s="152">
        <v>165</v>
      </c>
      <c r="FF1" s="152">
        <v>166</v>
      </c>
      <c r="FG1" s="152">
        <v>167</v>
      </c>
      <c r="FH1" s="152">
        <v>168</v>
      </c>
      <c r="FI1" s="152">
        <v>169</v>
      </c>
      <c r="FJ1" s="152">
        <v>170</v>
      </c>
      <c r="FK1" s="152">
        <v>171</v>
      </c>
      <c r="FL1" s="152">
        <v>172</v>
      </c>
      <c r="FM1" s="152">
        <v>173</v>
      </c>
      <c r="FN1" s="152">
        <v>174</v>
      </c>
      <c r="FO1" s="152">
        <v>175</v>
      </c>
      <c r="FP1" s="152">
        <v>176</v>
      </c>
      <c r="FQ1" s="152">
        <v>177</v>
      </c>
      <c r="FR1" s="152">
        <v>178</v>
      </c>
      <c r="FS1" s="152">
        <v>179</v>
      </c>
      <c r="FT1" s="152">
        <v>180</v>
      </c>
      <c r="FU1" s="152">
        <v>181</v>
      </c>
      <c r="FV1" s="152">
        <v>182</v>
      </c>
      <c r="FW1" s="152">
        <v>183</v>
      </c>
      <c r="FX1" s="152">
        <v>184</v>
      </c>
      <c r="FY1" s="152">
        <v>185</v>
      </c>
      <c r="FZ1" s="152">
        <v>186</v>
      </c>
      <c r="GA1" s="152">
        <v>187</v>
      </c>
      <c r="GB1" s="152">
        <v>188</v>
      </c>
      <c r="GC1" s="152">
        <v>189</v>
      </c>
      <c r="GD1" s="152">
        <v>190</v>
      </c>
      <c r="GE1" s="152">
        <v>191</v>
      </c>
      <c r="GF1" s="152">
        <v>192</v>
      </c>
      <c r="GG1" s="152">
        <v>193</v>
      </c>
      <c r="GH1" s="152">
        <v>194</v>
      </c>
      <c r="GI1" s="152">
        <v>195</v>
      </c>
      <c r="GJ1" s="152">
        <v>196</v>
      </c>
      <c r="GK1" s="152">
        <v>197</v>
      </c>
      <c r="GL1" s="152">
        <v>198</v>
      </c>
      <c r="GM1" s="152">
        <v>199</v>
      </c>
      <c r="GN1" s="152">
        <v>200</v>
      </c>
      <c r="GO1" s="152">
        <v>201</v>
      </c>
      <c r="GP1" s="152">
        <v>202</v>
      </c>
      <c r="GQ1" s="152">
        <v>203</v>
      </c>
      <c r="GR1" s="152">
        <v>204</v>
      </c>
      <c r="GS1" s="152">
        <v>205</v>
      </c>
      <c r="GT1" s="152">
        <v>206</v>
      </c>
      <c r="GU1" s="152">
        <v>207</v>
      </c>
      <c r="GV1" s="152">
        <v>208</v>
      </c>
      <c r="GW1" s="152">
        <v>209</v>
      </c>
      <c r="GX1" s="152">
        <v>210</v>
      </c>
      <c r="GY1" s="152">
        <v>211</v>
      </c>
      <c r="GZ1" s="152">
        <v>212</v>
      </c>
      <c r="HA1" s="152">
        <v>213</v>
      </c>
      <c r="HB1" s="152">
        <v>214</v>
      </c>
      <c r="HC1" s="152">
        <v>215</v>
      </c>
      <c r="HD1" s="152">
        <v>216</v>
      </c>
      <c r="HE1" s="152">
        <v>217</v>
      </c>
      <c r="HF1" s="152">
        <v>218</v>
      </c>
      <c r="HG1" s="152">
        <v>216</v>
      </c>
      <c r="HH1" s="152">
        <v>217</v>
      </c>
      <c r="HI1" s="152">
        <v>218</v>
      </c>
      <c r="HJ1" s="152">
        <v>216</v>
      </c>
      <c r="HK1" s="152">
        <v>217</v>
      </c>
      <c r="HL1" s="152">
        <v>218</v>
      </c>
      <c r="HM1" s="152">
        <v>219</v>
      </c>
      <c r="HN1" s="152">
        <v>220</v>
      </c>
      <c r="HO1" s="152">
        <v>221</v>
      </c>
      <c r="HP1" s="152">
        <v>222</v>
      </c>
      <c r="HQ1" s="152">
        <v>223</v>
      </c>
      <c r="HR1" s="152">
        <v>224</v>
      </c>
      <c r="HS1" s="152">
        <v>225</v>
      </c>
      <c r="HT1" s="152">
        <v>226</v>
      </c>
      <c r="HU1" s="152">
        <v>227</v>
      </c>
      <c r="HV1" s="152">
        <v>228</v>
      </c>
      <c r="HW1" s="152">
        <v>229</v>
      </c>
      <c r="HX1" s="152">
        <v>230</v>
      </c>
      <c r="HY1" s="152">
        <v>231</v>
      </c>
      <c r="HZ1" s="152">
        <v>232</v>
      </c>
      <c r="IA1" s="152">
        <v>233</v>
      </c>
      <c r="IB1" s="152">
        <v>234</v>
      </c>
      <c r="IC1" s="152">
        <v>235</v>
      </c>
      <c r="ID1" s="152">
        <v>236</v>
      </c>
      <c r="IE1" s="152">
        <v>237</v>
      </c>
      <c r="IF1" s="152">
        <v>238</v>
      </c>
      <c r="IG1" s="152">
        <v>239</v>
      </c>
      <c r="IH1" s="152">
        <v>240</v>
      </c>
    </row>
    <row r="2" spans="1:276">
      <c r="B2" s="37"/>
      <c r="C2" s="37"/>
      <c r="I2" s="37">
        <v>13</v>
      </c>
      <c r="J2" s="37">
        <v>16</v>
      </c>
      <c r="K2" s="37">
        <v>21</v>
      </c>
      <c r="L2" s="37">
        <v>13</v>
      </c>
      <c r="M2" s="37">
        <v>13</v>
      </c>
      <c r="N2" s="37">
        <v>16</v>
      </c>
      <c r="O2" s="37">
        <v>21</v>
      </c>
      <c r="P2" s="37">
        <v>13</v>
      </c>
      <c r="Q2" s="37">
        <v>16</v>
      </c>
      <c r="R2" s="37">
        <v>21</v>
      </c>
      <c r="S2" s="37">
        <v>13</v>
      </c>
      <c r="T2" s="37">
        <v>16</v>
      </c>
      <c r="U2" s="37">
        <v>21</v>
      </c>
      <c r="V2" s="37">
        <v>13</v>
      </c>
      <c r="W2" s="37">
        <v>16</v>
      </c>
      <c r="X2" s="37">
        <v>21</v>
      </c>
      <c r="Y2" s="37">
        <v>13</v>
      </c>
      <c r="Z2" s="37">
        <v>16</v>
      </c>
      <c r="AA2" s="37">
        <v>21</v>
      </c>
      <c r="AB2" s="37">
        <v>13</v>
      </c>
      <c r="AC2" s="37">
        <v>16</v>
      </c>
      <c r="AD2" s="37">
        <v>21</v>
      </c>
      <c r="AE2" s="37">
        <v>13</v>
      </c>
      <c r="AF2" s="37">
        <v>16</v>
      </c>
      <c r="AG2" s="37">
        <v>21</v>
      </c>
      <c r="AH2" s="37">
        <v>13</v>
      </c>
      <c r="AI2" s="37">
        <v>16</v>
      </c>
      <c r="AJ2" s="37">
        <v>21</v>
      </c>
      <c r="AK2" s="37">
        <v>13</v>
      </c>
      <c r="AL2" s="37">
        <v>16</v>
      </c>
      <c r="AM2" s="37">
        <v>21</v>
      </c>
      <c r="AN2" s="37">
        <v>13</v>
      </c>
      <c r="AO2" s="37">
        <v>16</v>
      </c>
      <c r="AP2" s="37">
        <v>21</v>
      </c>
      <c r="AQ2" s="37">
        <v>13</v>
      </c>
      <c r="AR2" s="37">
        <v>16</v>
      </c>
      <c r="AS2" s="37">
        <v>21</v>
      </c>
      <c r="AT2" s="37">
        <v>13</v>
      </c>
      <c r="AU2" s="37">
        <v>16</v>
      </c>
      <c r="AV2" s="37">
        <v>21</v>
      </c>
      <c r="AW2" s="37">
        <v>13</v>
      </c>
      <c r="AX2" s="37">
        <v>16</v>
      </c>
      <c r="AY2" s="37">
        <v>21</v>
      </c>
      <c r="AZ2" s="37">
        <v>13</v>
      </c>
      <c r="BA2" s="37">
        <v>16</v>
      </c>
      <c r="BB2" s="37">
        <v>21</v>
      </c>
      <c r="BC2" s="37">
        <v>13</v>
      </c>
      <c r="BD2" s="37">
        <v>16</v>
      </c>
      <c r="BE2" s="37">
        <v>21</v>
      </c>
      <c r="BF2" s="37">
        <v>13</v>
      </c>
      <c r="BG2" s="37">
        <v>16</v>
      </c>
      <c r="BH2" s="37">
        <v>21</v>
      </c>
      <c r="BI2" s="37">
        <v>13</v>
      </c>
      <c r="BJ2" s="37">
        <v>16</v>
      </c>
      <c r="BK2" s="37">
        <v>21</v>
      </c>
      <c r="BL2" s="37">
        <v>13</v>
      </c>
      <c r="BM2" s="37">
        <v>16</v>
      </c>
      <c r="BN2" s="37">
        <v>21</v>
      </c>
      <c r="BO2" s="37">
        <v>13</v>
      </c>
      <c r="BP2" s="37">
        <v>16</v>
      </c>
      <c r="BQ2" s="37">
        <v>21</v>
      </c>
      <c r="BR2" s="37">
        <v>13</v>
      </c>
      <c r="BS2" s="37">
        <v>16</v>
      </c>
      <c r="BT2" s="37">
        <v>21</v>
      </c>
      <c r="BU2" s="37">
        <v>13</v>
      </c>
      <c r="BV2" s="37">
        <v>16</v>
      </c>
      <c r="BW2" s="37">
        <v>21</v>
      </c>
      <c r="BX2" s="37">
        <v>13</v>
      </c>
      <c r="BY2" s="37">
        <v>16</v>
      </c>
      <c r="BZ2" s="37">
        <v>21</v>
      </c>
      <c r="CA2" s="37">
        <v>13</v>
      </c>
      <c r="CB2" s="37">
        <v>16</v>
      </c>
      <c r="CC2" s="37">
        <v>21</v>
      </c>
      <c r="CD2" s="37">
        <v>13</v>
      </c>
      <c r="CE2" s="37">
        <v>16</v>
      </c>
      <c r="CF2" s="37">
        <v>21</v>
      </c>
      <c r="CG2" s="37">
        <v>13</v>
      </c>
      <c r="CH2" s="37">
        <v>16</v>
      </c>
      <c r="CI2" s="37">
        <v>21</v>
      </c>
      <c r="CJ2" s="37">
        <v>13</v>
      </c>
      <c r="CK2" s="37">
        <v>16</v>
      </c>
      <c r="CL2" s="37">
        <v>21</v>
      </c>
      <c r="CM2" s="37">
        <v>13</v>
      </c>
      <c r="CN2" s="37">
        <v>16</v>
      </c>
      <c r="CO2" s="37">
        <v>21</v>
      </c>
      <c r="CP2" s="37">
        <v>5</v>
      </c>
      <c r="CQ2" s="37">
        <v>13</v>
      </c>
      <c r="CR2" s="37">
        <v>16</v>
      </c>
      <c r="CS2" s="37">
        <v>21</v>
      </c>
      <c r="CT2" s="37">
        <v>5</v>
      </c>
      <c r="CU2" s="37">
        <v>13</v>
      </c>
      <c r="CV2" s="37">
        <v>16</v>
      </c>
      <c r="CW2" s="37">
        <v>21</v>
      </c>
      <c r="CX2" s="37">
        <v>13</v>
      </c>
      <c r="CY2" s="37">
        <v>16</v>
      </c>
      <c r="CZ2" s="37">
        <v>21</v>
      </c>
      <c r="DA2" s="37">
        <v>29</v>
      </c>
      <c r="DB2" s="37">
        <v>29</v>
      </c>
      <c r="DC2" s="37">
        <v>29</v>
      </c>
      <c r="DD2" s="37">
        <v>29</v>
      </c>
      <c r="DE2" s="37">
        <v>13</v>
      </c>
      <c r="DF2" s="37">
        <v>16</v>
      </c>
      <c r="DG2" s="37">
        <v>21</v>
      </c>
      <c r="DH2" s="37">
        <v>29</v>
      </c>
      <c r="DI2" s="37">
        <v>29</v>
      </c>
      <c r="DJ2" s="37">
        <v>29</v>
      </c>
      <c r="DK2" s="37">
        <v>29</v>
      </c>
      <c r="DL2" s="37">
        <v>13</v>
      </c>
      <c r="DM2" s="37">
        <v>16</v>
      </c>
      <c r="DN2" s="37">
        <v>21</v>
      </c>
      <c r="DO2" s="37">
        <v>29</v>
      </c>
      <c r="DP2" s="37">
        <v>29</v>
      </c>
      <c r="DQ2" s="37">
        <v>29</v>
      </c>
      <c r="DR2" s="37">
        <v>29</v>
      </c>
      <c r="DS2" s="37">
        <v>13</v>
      </c>
      <c r="DT2" s="37">
        <v>16</v>
      </c>
      <c r="DU2" s="37">
        <v>21</v>
      </c>
      <c r="DV2" s="37">
        <v>5</v>
      </c>
      <c r="DW2" s="37">
        <v>29</v>
      </c>
      <c r="DX2" s="37">
        <v>29</v>
      </c>
      <c r="DY2" s="37">
        <v>29</v>
      </c>
      <c r="DZ2" s="37">
        <v>29</v>
      </c>
      <c r="EA2" s="37">
        <v>13</v>
      </c>
      <c r="EB2" s="37">
        <v>16</v>
      </c>
      <c r="EC2" s="37">
        <v>21</v>
      </c>
      <c r="ED2" s="37">
        <v>13</v>
      </c>
      <c r="EE2" s="37">
        <v>16</v>
      </c>
      <c r="EF2" s="37">
        <v>21</v>
      </c>
      <c r="EG2" s="37">
        <v>13</v>
      </c>
      <c r="EH2" s="37">
        <v>16</v>
      </c>
      <c r="EI2" s="37">
        <v>21</v>
      </c>
      <c r="EJ2" s="37">
        <v>13</v>
      </c>
      <c r="EK2" s="37">
        <v>16</v>
      </c>
      <c r="EL2" s="37">
        <v>21</v>
      </c>
      <c r="EM2" s="37">
        <v>13</v>
      </c>
      <c r="EN2" s="37">
        <v>16</v>
      </c>
      <c r="EO2" s="37">
        <v>21</v>
      </c>
      <c r="EP2" s="37">
        <v>13</v>
      </c>
      <c r="EQ2" s="37">
        <v>16</v>
      </c>
      <c r="ER2" s="37">
        <v>21</v>
      </c>
      <c r="ES2" s="37">
        <v>5</v>
      </c>
      <c r="ET2" s="37">
        <v>13</v>
      </c>
      <c r="EU2" s="37">
        <v>16</v>
      </c>
      <c r="EV2" s="37">
        <v>21</v>
      </c>
      <c r="EW2" s="37">
        <v>13</v>
      </c>
      <c r="EX2" s="37">
        <v>16</v>
      </c>
      <c r="EY2" s="37">
        <v>21</v>
      </c>
      <c r="EZ2" s="37">
        <v>13</v>
      </c>
      <c r="FA2" s="37">
        <v>16</v>
      </c>
      <c r="FB2" s="37">
        <v>21</v>
      </c>
      <c r="FC2" s="37">
        <v>9</v>
      </c>
      <c r="FD2" s="37">
        <v>12</v>
      </c>
      <c r="FE2" s="37">
        <v>17</v>
      </c>
      <c r="FF2" s="37">
        <v>22</v>
      </c>
      <c r="FG2" s="37">
        <v>9</v>
      </c>
      <c r="FH2" s="37">
        <v>12</v>
      </c>
      <c r="FI2" s="37">
        <v>17</v>
      </c>
      <c r="FJ2" s="37">
        <v>22</v>
      </c>
      <c r="FK2" s="37">
        <v>16</v>
      </c>
      <c r="FL2" s="37">
        <v>21</v>
      </c>
      <c r="FM2" s="37">
        <v>3</v>
      </c>
      <c r="FN2" s="37">
        <v>16</v>
      </c>
      <c r="FO2" s="37">
        <v>21</v>
      </c>
      <c r="FP2" s="37">
        <v>3</v>
      </c>
      <c r="FQ2" s="37">
        <v>9</v>
      </c>
      <c r="FR2" s="37">
        <v>12</v>
      </c>
      <c r="FS2" s="37">
        <v>17</v>
      </c>
      <c r="FT2" s="37">
        <v>22</v>
      </c>
      <c r="FU2" s="37">
        <v>9</v>
      </c>
      <c r="FV2" s="37">
        <v>12</v>
      </c>
      <c r="FW2" s="37">
        <v>17</v>
      </c>
      <c r="FX2" s="37">
        <v>22</v>
      </c>
      <c r="FY2" s="37">
        <v>9</v>
      </c>
      <c r="FZ2" s="37">
        <v>12</v>
      </c>
      <c r="GA2" s="37">
        <v>17</v>
      </c>
      <c r="GB2" s="37">
        <v>22</v>
      </c>
      <c r="GC2" s="37">
        <v>9</v>
      </c>
      <c r="GD2" s="37">
        <v>12</v>
      </c>
      <c r="GE2" s="37">
        <v>17</v>
      </c>
      <c r="GF2" s="37">
        <v>22</v>
      </c>
      <c r="GG2" s="37">
        <v>9</v>
      </c>
      <c r="GH2" s="37">
        <v>12</v>
      </c>
      <c r="GI2" s="37">
        <v>17</v>
      </c>
      <c r="GJ2" s="37">
        <v>22</v>
      </c>
      <c r="GK2" s="37">
        <v>3</v>
      </c>
      <c r="GL2" s="37">
        <v>16</v>
      </c>
      <c r="GM2" s="37">
        <v>21</v>
      </c>
      <c r="GN2" s="37">
        <v>3</v>
      </c>
      <c r="GO2" s="37">
        <v>9</v>
      </c>
      <c r="GP2" s="37">
        <v>15</v>
      </c>
      <c r="GQ2" s="37">
        <v>21</v>
      </c>
      <c r="GR2" s="37">
        <v>9</v>
      </c>
      <c r="GS2" s="37">
        <v>15</v>
      </c>
      <c r="GT2" s="37">
        <v>21</v>
      </c>
      <c r="GU2" s="37">
        <v>9</v>
      </c>
      <c r="GV2" s="37">
        <v>15</v>
      </c>
      <c r="GW2" s="37">
        <v>21</v>
      </c>
      <c r="GX2" s="37">
        <v>9</v>
      </c>
      <c r="GY2" s="37">
        <v>15</v>
      </c>
      <c r="GZ2" s="37">
        <v>21</v>
      </c>
      <c r="HA2" s="37">
        <v>9</v>
      </c>
      <c r="HB2" s="37">
        <v>15</v>
      </c>
      <c r="HC2" s="37">
        <v>21</v>
      </c>
      <c r="HD2" s="37">
        <v>9</v>
      </c>
      <c r="HE2" s="37">
        <v>15</v>
      </c>
      <c r="HF2" s="37">
        <v>21</v>
      </c>
      <c r="HG2" s="37">
        <v>9</v>
      </c>
      <c r="HH2" s="37">
        <v>15</v>
      </c>
      <c r="HI2" s="37">
        <v>21</v>
      </c>
      <c r="HJ2" s="37">
        <v>9</v>
      </c>
      <c r="HK2" s="37">
        <v>15</v>
      </c>
      <c r="HL2" s="37">
        <v>21</v>
      </c>
      <c r="HM2" s="37">
        <v>9</v>
      </c>
      <c r="HN2" s="37">
        <v>15</v>
      </c>
      <c r="HO2" s="37">
        <v>21</v>
      </c>
      <c r="HP2" s="37">
        <v>5</v>
      </c>
      <c r="HQ2" s="37">
        <v>13</v>
      </c>
      <c r="HR2" s="37">
        <v>16</v>
      </c>
      <c r="HS2" s="37">
        <v>21</v>
      </c>
      <c r="HT2" s="37">
        <v>5</v>
      </c>
      <c r="HU2" s="37">
        <v>13</v>
      </c>
      <c r="HV2" s="37">
        <v>16</v>
      </c>
      <c r="HW2" s="37">
        <v>21</v>
      </c>
      <c r="HX2" s="37">
        <v>5</v>
      </c>
      <c r="HY2" s="37">
        <v>13</v>
      </c>
      <c r="HZ2" s="37">
        <v>16</v>
      </c>
      <c r="IA2" s="37">
        <v>21</v>
      </c>
      <c r="IB2" s="37">
        <v>13</v>
      </c>
      <c r="IC2" s="37">
        <v>16</v>
      </c>
      <c r="ID2" s="37">
        <v>21</v>
      </c>
      <c r="IE2" s="37">
        <v>13</v>
      </c>
      <c r="IF2" s="37">
        <v>16</v>
      </c>
      <c r="IG2" s="37">
        <v>21</v>
      </c>
      <c r="IH2" s="37">
        <v>5</v>
      </c>
    </row>
    <row r="3" spans="1:276" ht="14.25">
      <c r="B3" s="153"/>
      <c r="C3" s="153"/>
      <c r="D3" s="153"/>
      <c r="E3" s="153"/>
      <c r="F3" s="153"/>
      <c r="G3" s="153"/>
      <c r="H3" s="153"/>
      <c r="I3" s="88" t="str">
        <f>"I"&amp;1</f>
        <v>I1</v>
      </c>
      <c r="J3" s="89" t="str">
        <f>I3</f>
        <v>I1</v>
      </c>
      <c r="K3" s="89" t="str">
        <f>J3&amp;"a"</f>
        <v>I1a</v>
      </c>
      <c r="L3" s="89" t="str">
        <f>K3&amp;"a"</f>
        <v>I1aa</v>
      </c>
      <c r="M3" s="88" t="s">
        <v>180</v>
      </c>
      <c r="N3" s="89" t="str">
        <f>M3</f>
        <v>I5</v>
      </c>
      <c r="O3" s="89" t="str">
        <f>N3</f>
        <v>I5</v>
      </c>
      <c r="P3" s="88" t="s">
        <v>181</v>
      </c>
      <c r="Q3" s="89" t="str">
        <f>P3</f>
        <v>I6</v>
      </c>
      <c r="R3" s="89" t="str">
        <f>Q3</f>
        <v>I6</v>
      </c>
      <c r="S3" s="88" t="s">
        <v>182</v>
      </c>
      <c r="T3" s="89" t="str">
        <f>S3</f>
        <v>I7</v>
      </c>
      <c r="U3" s="89" t="str">
        <f>T3</f>
        <v>I7</v>
      </c>
      <c r="V3" s="88" t="s">
        <v>183</v>
      </c>
      <c r="W3" s="89" t="str">
        <f>V3</f>
        <v>I8</v>
      </c>
      <c r="X3" s="89" t="str">
        <f>W3</f>
        <v>I8</v>
      </c>
      <c r="Y3" s="88" t="s">
        <v>196</v>
      </c>
      <c r="Z3" s="89" t="str">
        <f>Y3</f>
        <v>D1</v>
      </c>
      <c r="AA3" s="89" t="s">
        <v>240</v>
      </c>
      <c r="AB3" s="88" t="s">
        <v>197</v>
      </c>
      <c r="AC3" s="89" t="str">
        <f>AB3</f>
        <v>D2</v>
      </c>
      <c r="AD3" s="89" t="s">
        <v>197</v>
      </c>
      <c r="AE3" s="88" t="s">
        <v>198</v>
      </c>
      <c r="AF3" s="89" t="str">
        <f>AE3</f>
        <v>D3</v>
      </c>
      <c r="AG3" s="89" t="str">
        <f>AF3</f>
        <v>D3</v>
      </c>
      <c r="AH3" s="88" t="s">
        <v>199</v>
      </c>
      <c r="AI3" s="89" t="str">
        <f>AH3</f>
        <v>D4</v>
      </c>
      <c r="AJ3" s="89" t="str">
        <f>AI3</f>
        <v>D4</v>
      </c>
      <c r="AK3" s="88" t="s">
        <v>200</v>
      </c>
      <c r="AL3" s="89" t="str">
        <f>AK3</f>
        <v>D5</v>
      </c>
      <c r="AM3" s="89" t="str">
        <f>AL3</f>
        <v>D5</v>
      </c>
      <c r="AN3" s="88" t="s">
        <v>201</v>
      </c>
      <c r="AO3" s="89" t="str">
        <f>AN3</f>
        <v>D6</v>
      </c>
      <c r="AP3" s="89" t="str">
        <f>AO3</f>
        <v>D6</v>
      </c>
      <c r="AQ3" s="88" t="s">
        <v>202</v>
      </c>
      <c r="AR3" s="89" t="str">
        <f>AQ3</f>
        <v>D7</v>
      </c>
      <c r="AS3" s="89" t="str">
        <f>AR3</f>
        <v>D7</v>
      </c>
      <c r="AT3" s="88" t="s">
        <v>203</v>
      </c>
      <c r="AU3" s="89" t="str">
        <f>AT3</f>
        <v>D8</v>
      </c>
      <c r="AV3" s="89" t="str">
        <f>AU3</f>
        <v>D8</v>
      </c>
      <c r="AW3" s="88" t="s">
        <v>204</v>
      </c>
      <c r="AX3" s="89" t="str">
        <f>AW3</f>
        <v>D9</v>
      </c>
      <c r="AY3" s="89" t="str">
        <f>AX3</f>
        <v>D9</v>
      </c>
      <c r="AZ3" s="88" t="s">
        <v>205</v>
      </c>
      <c r="BA3" s="89" t="str">
        <f t="shared" ref="BA3:BB3" si="0">AZ3</f>
        <v>D10</v>
      </c>
      <c r="BB3" s="89" t="str">
        <f t="shared" si="0"/>
        <v>D10</v>
      </c>
      <c r="BC3" s="88" t="s">
        <v>206</v>
      </c>
      <c r="BD3" s="89" t="str">
        <f t="shared" ref="BD3:BE3" si="1">BC3</f>
        <v>D11</v>
      </c>
      <c r="BE3" s="89" t="str">
        <f t="shared" si="1"/>
        <v>D11</v>
      </c>
      <c r="BF3" s="88" t="s">
        <v>207</v>
      </c>
      <c r="BG3" s="89" t="str">
        <f t="shared" ref="BG3:BH3" si="2">BF3</f>
        <v>D12</v>
      </c>
      <c r="BH3" s="89" t="str">
        <f t="shared" si="2"/>
        <v>D12</v>
      </c>
      <c r="BI3" s="88" t="s">
        <v>208</v>
      </c>
      <c r="BJ3" s="89" t="str">
        <f t="shared" ref="BJ3:BK3" si="3">BI3</f>
        <v>D13</v>
      </c>
      <c r="BK3" s="89" t="str">
        <f t="shared" si="3"/>
        <v>D13</v>
      </c>
      <c r="BL3" s="88" t="s">
        <v>209</v>
      </c>
      <c r="BM3" s="89" t="str">
        <f t="shared" ref="BM3:BN3" si="4">BL3</f>
        <v>D14</v>
      </c>
      <c r="BN3" s="89" t="str">
        <f t="shared" si="4"/>
        <v>D14</v>
      </c>
      <c r="BO3" s="88" t="s">
        <v>210</v>
      </c>
      <c r="BP3" s="89" t="str">
        <f t="shared" ref="BP3:BQ3" si="5">BO3</f>
        <v>D15</v>
      </c>
      <c r="BQ3" s="89" t="str">
        <f t="shared" si="5"/>
        <v>D15</v>
      </c>
      <c r="BR3" s="88" t="s">
        <v>211</v>
      </c>
      <c r="BS3" s="89" t="str">
        <f t="shared" ref="BS3:BT3" si="6">BR3</f>
        <v>D16</v>
      </c>
      <c r="BT3" s="89" t="str">
        <f t="shared" si="6"/>
        <v>D16</v>
      </c>
      <c r="BU3" s="88" t="s">
        <v>212</v>
      </c>
      <c r="BV3" s="89" t="str">
        <f t="shared" ref="BV3:BW3" si="7">BU3</f>
        <v>D17</v>
      </c>
      <c r="BW3" s="89" t="str">
        <f t="shared" si="7"/>
        <v>D17</v>
      </c>
      <c r="BX3" s="88" t="s">
        <v>213</v>
      </c>
      <c r="BY3" s="89" t="str">
        <f t="shared" ref="BY3:BZ3" si="8">BX3</f>
        <v>D18</v>
      </c>
      <c r="BZ3" s="89" t="str">
        <f t="shared" si="8"/>
        <v>D18</v>
      </c>
      <c r="CA3" s="88" t="s">
        <v>214</v>
      </c>
      <c r="CB3" s="89" t="str">
        <f t="shared" ref="CB3:CC3" si="9">CA3</f>
        <v>D19</v>
      </c>
      <c r="CC3" s="89" t="str">
        <f t="shared" si="9"/>
        <v>D19</v>
      </c>
      <c r="CD3" s="88" t="s">
        <v>215</v>
      </c>
      <c r="CE3" s="89" t="str">
        <f t="shared" ref="CE3:CF3" si="10">CD3</f>
        <v>D21</v>
      </c>
      <c r="CF3" s="89" t="str">
        <f t="shared" si="10"/>
        <v>D21</v>
      </c>
      <c r="CG3" s="88" t="s">
        <v>218</v>
      </c>
      <c r="CH3" s="89" t="str">
        <f t="shared" ref="CH3:CI3" si="11">CG3</f>
        <v>D23</v>
      </c>
      <c r="CI3" s="89" t="str">
        <f t="shared" si="11"/>
        <v>D23</v>
      </c>
      <c r="CJ3" s="88" t="s">
        <v>242</v>
      </c>
      <c r="CK3" s="89" t="str">
        <f t="shared" ref="CK3:CL3" si="12">CJ3</f>
        <v>D24</v>
      </c>
      <c r="CL3" s="89" t="str">
        <f t="shared" si="12"/>
        <v>D24</v>
      </c>
      <c r="CM3" s="88" t="s">
        <v>219</v>
      </c>
      <c r="CN3" s="89" t="str">
        <f t="shared" ref="CN3" si="13">CM3</f>
        <v>D29</v>
      </c>
      <c r="CO3" s="89" t="str">
        <f t="shared" ref="CO3" si="14">CM3</f>
        <v>D29</v>
      </c>
      <c r="CP3" s="89" t="str">
        <f>CN3&amp;"a"</f>
        <v>D29a</v>
      </c>
      <c r="CQ3" s="88" t="s">
        <v>220</v>
      </c>
      <c r="CR3" s="89" t="str">
        <f t="shared" ref="CR3" si="15">CQ3</f>
        <v>D30</v>
      </c>
      <c r="CS3" s="89" t="str">
        <f t="shared" ref="CS3" si="16">CQ3</f>
        <v>D30</v>
      </c>
      <c r="CT3" s="89" t="str">
        <f>CR3&amp;"a"</f>
        <v>D30a</v>
      </c>
      <c r="CU3" s="88" t="s">
        <v>221</v>
      </c>
      <c r="CV3" s="89" t="str">
        <f t="shared" ref="CV3:CW3" si="17">CU3</f>
        <v>D31</v>
      </c>
      <c r="CW3" s="89" t="str">
        <f t="shared" si="17"/>
        <v>D31</v>
      </c>
      <c r="CX3" s="88" t="s">
        <v>244</v>
      </c>
      <c r="CY3" s="89" t="str">
        <f t="shared" ref="CY3:CZ3" si="18">CX3</f>
        <v>D25</v>
      </c>
      <c r="CZ3" s="89" t="str">
        <f t="shared" si="18"/>
        <v>D25</v>
      </c>
      <c r="DA3" s="89" t="str">
        <f>CX$3&amp;"a"</f>
        <v>D25a</v>
      </c>
      <c r="DB3" s="89" t="str">
        <f>CX$3&amp;"aa"</f>
        <v>D25aa</v>
      </c>
      <c r="DC3" s="89" t="str">
        <f>CX$3&amp;"aaa"</f>
        <v>D25aaa</v>
      </c>
      <c r="DD3" s="154" t="str">
        <f>CX$3&amp;"aaaa"</f>
        <v>D25aaaa</v>
      </c>
      <c r="DE3" s="88" t="s">
        <v>245</v>
      </c>
      <c r="DF3" s="89" t="str">
        <f t="shared" ref="DF3" si="19">DE3</f>
        <v>D26</v>
      </c>
      <c r="DG3" s="89" t="str">
        <f t="shared" ref="DG3" si="20">DF3</f>
        <v>D26</v>
      </c>
      <c r="DH3" s="89" t="str">
        <f>DE$3&amp;"a"</f>
        <v>D26a</v>
      </c>
      <c r="DI3" s="89" t="str">
        <f>DE$3&amp;"aa"</f>
        <v>D26aa</v>
      </c>
      <c r="DJ3" s="89" t="str">
        <f>DE$3&amp;"aaa"</f>
        <v>D26aaa</v>
      </c>
      <c r="DK3" s="154" t="str">
        <f>DE$3&amp;"aaaa"</f>
        <v>D26aaaa</v>
      </c>
      <c r="DL3" s="88" t="s">
        <v>246</v>
      </c>
      <c r="DM3" s="89" t="str">
        <f t="shared" ref="DM3" si="21">DL3</f>
        <v>D27</v>
      </c>
      <c r="DN3" s="89" t="str">
        <f t="shared" ref="DN3" si="22">DM3</f>
        <v>D27</v>
      </c>
      <c r="DO3" s="89" t="str">
        <f>DL$3&amp;"a"</f>
        <v>D27a</v>
      </c>
      <c r="DP3" s="89" t="str">
        <f>DL$3&amp;"aa"</f>
        <v>D27aa</v>
      </c>
      <c r="DQ3" s="89" t="str">
        <f>DL$3&amp;"aaa"</f>
        <v>D27aaa</v>
      </c>
      <c r="DR3" s="154" t="str">
        <f>DL$3&amp;"aaaa"</f>
        <v>D27aaaa</v>
      </c>
      <c r="DS3" s="88" t="s">
        <v>247</v>
      </c>
      <c r="DT3" s="89" t="str">
        <f t="shared" ref="DT3" si="23">DS3</f>
        <v>D28</v>
      </c>
      <c r="DU3" s="89" t="str">
        <f t="shared" ref="DU3" si="24">DT3</f>
        <v>D28</v>
      </c>
      <c r="DV3" s="89" t="str">
        <f>DS$3&amp;"a"</f>
        <v>D28a</v>
      </c>
      <c r="DW3" s="89" t="str">
        <f>DS$3&amp;"aa"</f>
        <v>D28aa</v>
      </c>
      <c r="DX3" s="89" t="str">
        <f>DS$3&amp;"aaa"</f>
        <v>D28aaa</v>
      </c>
      <c r="DY3" s="89" t="str">
        <f>DS$3&amp;"aaaa"</f>
        <v>D28aaaa</v>
      </c>
      <c r="DZ3" s="154" t="str">
        <f>DS$3&amp;"aaaa"</f>
        <v>D28aaaa</v>
      </c>
      <c r="EA3" s="88" t="s">
        <v>185</v>
      </c>
      <c r="EB3" s="89" t="str">
        <f t="shared" ref="EB3:EC3" si="25">EA3</f>
        <v>I10</v>
      </c>
      <c r="EC3" s="89" t="str">
        <f t="shared" si="25"/>
        <v>I10</v>
      </c>
      <c r="ED3" s="88" t="s">
        <v>186</v>
      </c>
      <c r="EE3" s="89" t="str">
        <f t="shared" ref="EE3:EF3" si="26">ED3</f>
        <v>I11</v>
      </c>
      <c r="EF3" s="89" t="str">
        <f t="shared" si="26"/>
        <v>I11</v>
      </c>
      <c r="EG3" s="88" t="s">
        <v>187</v>
      </c>
      <c r="EH3" s="89" t="str">
        <f t="shared" ref="EH3:EI3" si="27">EG3</f>
        <v>I12</v>
      </c>
      <c r="EI3" s="89" t="str">
        <f t="shared" si="27"/>
        <v>I12</v>
      </c>
      <c r="EJ3" s="88" t="s">
        <v>188</v>
      </c>
      <c r="EK3" s="89" t="str">
        <f t="shared" ref="EK3:EL3" si="28">EJ3</f>
        <v>I13</v>
      </c>
      <c r="EL3" s="89" t="str">
        <f t="shared" si="28"/>
        <v>I13</v>
      </c>
      <c r="EM3" s="88" t="s">
        <v>189</v>
      </c>
      <c r="EN3" s="89" t="str">
        <f t="shared" ref="EN3:EO3" si="29">EM3</f>
        <v>I14</v>
      </c>
      <c r="EO3" s="89" t="str">
        <f t="shared" si="29"/>
        <v>I14</v>
      </c>
      <c r="EP3" s="88" t="s">
        <v>190</v>
      </c>
      <c r="EQ3" s="89" t="str">
        <f t="shared" ref="EQ3" si="30">EP3</f>
        <v>I16</v>
      </c>
      <c r="ER3" s="89" t="str">
        <f t="shared" ref="ER3" si="31">EP3</f>
        <v>I16</v>
      </c>
      <c r="ES3" s="89" t="str">
        <f>EP$3&amp;"a"</f>
        <v>I16a</v>
      </c>
      <c r="ET3" s="88" t="s">
        <v>191</v>
      </c>
      <c r="EU3" s="89" t="str">
        <f t="shared" ref="EU3:EV3" si="32">ET3</f>
        <v>I20</v>
      </c>
      <c r="EV3" s="89" t="str">
        <f t="shared" si="32"/>
        <v>I20</v>
      </c>
      <c r="EW3" s="88" t="s">
        <v>192</v>
      </c>
      <c r="EX3" s="89" t="str">
        <f t="shared" ref="EX3:EY3" si="33">EW3</f>
        <v>I26</v>
      </c>
      <c r="EY3" s="89" t="str">
        <f t="shared" si="33"/>
        <v>I26</v>
      </c>
      <c r="EZ3" s="88" t="s">
        <v>193</v>
      </c>
      <c r="FA3" s="89" t="str">
        <f t="shared" ref="FA3:FB3" si="34">EZ3</f>
        <v>I27</v>
      </c>
      <c r="FB3" s="89" t="str">
        <f t="shared" si="34"/>
        <v>I27</v>
      </c>
      <c r="FC3" s="88" t="s">
        <v>222</v>
      </c>
      <c r="FD3" s="89" t="str">
        <f>FC3</f>
        <v>H1</v>
      </c>
      <c r="FE3" s="89" t="str">
        <f>FD3</f>
        <v>H1</v>
      </c>
      <c r="FF3" s="89" t="str">
        <f>FE3</f>
        <v>H1</v>
      </c>
      <c r="FG3" s="88" t="s">
        <v>223</v>
      </c>
      <c r="FH3" s="89" t="str">
        <f>FG3</f>
        <v>H2</v>
      </c>
      <c r="FI3" s="89" t="str">
        <f>FH3</f>
        <v>H2</v>
      </c>
      <c r="FJ3" s="89" t="str">
        <f>FI3</f>
        <v>H2</v>
      </c>
      <c r="FK3" s="88" t="s">
        <v>224</v>
      </c>
      <c r="FL3" s="89" t="str">
        <f>FK3</f>
        <v>H3</v>
      </c>
      <c r="FM3" s="89" t="str">
        <f>FL3&amp;"a"</f>
        <v>H3a</v>
      </c>
      <c r="FN3" s="88" t="s">
        <v>225</v>
      </c>
      <c r="FO3" s="89" t="str">
        <f>FN3</f>
        <v>H4</v>
      </c>
      <c r="FP3" s="89" t="str">
        <f>FO3&amp;"a"</f>
        <v>H4a</v>
      </c>
      <c r="FQ3" s="88" t="s">
        <v>226</v>
      </c>
      <c r="FR3" s="89" t="str">
        <f>FQ3</f>
        <v>H5</v>
      </c>
      <c r="FS3" s="89" t="str">
        <f>FR3</f>
        <v>H5</v>
      </c>
      <c r="FT3" s="89" t="str">
        <f>FS3</f>
        <v>H5</v>
      </c>
      <c r="FU3" s="88" t="s">
        <v>227</v>
      </c>
      <c r="FV3" s="89" t="str">
        <f>FU3</f>
        <v>H6</v>
      </c>
      <c r="FW3" s="89" t="str">
        <f>FV3</f>
        <v>H6</v>
      </c>
      <c r="FX3" s="89" t="str">
        <f>FW3</f>
        <v>H6</v>
      </c>
      <c r="FY3" s="88" t="s">
        <v>228</v>
      </c>
      <c r="FZ3" s="89" t="str">
        <f>FY3</f>
        <v>H7</v>
      </c>
      <c r="GA3" s="89" t="str">
        <f>FZ3</f>
        <v>H7</v>
      </c>
      <c r="GB3" s="89" t="str">
        <f>GA3</f>
        <v>H7</v>
      </c>
      <c r="GC3" s="88" t="s">
        <v>229</v>
      </c>
      <c r="GD3" s="89" t="str">
        <f>GC3</f>
        <v>H8</v>
      </c>
      <c r="GE3" s="89" t="str">
        <f>GD3</f>
        <v>H8</v>
      </c>
      <c r="GF3" s="89" t="str">
        <f>GE3</f>
        <v>H8</v>
      </c>
      <c r="GG3" s="88" t="s">
        <v>230</v>
      </c>
      <c r="GH3" s="89" t="str">
        <f>GG3</f>
        <v>H9</v>
      </c>
      <c r="GI3" s="89" t="str">
        <f>GH3</f>
        <v>H9</v>
      </c>
      <c r="GJ3" s="89" t="str">
        <f>GI3</f>
        <v>H9</v>
      </c>
      <c r="GK3" s="154" t="str">
        <f>GJ3&amp;"a"</f>
        <v>H9a</v>
      </c>
      <c r="GL3" s="88" t="s">
        <v>231</v>
      </c>
      <c r="GM3" s="89" t="str">
        <f>GL3</f>
        <v>H10</v>
      </c>
      <c r="GN3" s="154" t="str">
        <f>GM3&amp;"a"</f>
        <v>H10a</v>
      </c>
      <c r="GO3" s="88" t="s">
        <v>232</v>
      </c>
      <c r="GP3" s="89" t="str">
        <f>GO3</f>
        <v>H11</v>
      </c>
      <c r="GQ3" s="89" t="str">
        <f>GO3</f>
        <v>H11</v>
      </c>
      <c r="GR3" s="88" t="s">
        <v>233</v>
      </c>
      <c r="GS3" s="89" t="str">
        <f>GR3</f>
        <v>H12</v>
      </c>
      <c r="GT3" s="89" t="str">
        <f>GR3</f>
        <v>H12</v>
      </c>
      <c r="GU3" s="88" t="s">
        <v>234</v>
      </c>
      <c r="GV3" s="89" t="str">
        <f>GU3</f>
        <v>H13</v>
      </c>
      <c r="GW3" s="89" t="str">
        <f>GU3</f>
        <v>H13</v>
      </c>
      <c r="GX3" s="88" t="s">
        <v>235</v>
      </c>
      <c r="GY3" s="89" t="str">
        <f>GX3</f>
        <v>H14</v>
      </c>
      <c r="GZ3" s="89" t="str">
        <f>GX3</f>
        <v>H14</v>
      </c>
      <c r="HA3" s="88" t="s">
        <v>236</v>
      </c>
      <c r="HB3" s="89" t="str">
        <f>HA3</f>
        <v>H15</v>
      </c>
      <c r="HC3" s="154" t="str">
        <f>HA3</f>
        <v>H15</v>
      </c>
      <c r="HD3" s="88" t="s">
        <v>238</v>
      </c>
      <c r="HE3" s="89" t="str">
        <f>HD3</f>
        <v>H16</v>
      </c>
      <c r="HF3" s="154" t="str">
        <f>HD3</f>
        <v>H16</v>
      </c>
      <c r="HG3" s="88" t="s">
        <v>243</v>
      </c>
      <c r="HH3" s="89" t="str">
        <f>HG3</f>
        <v>H17</v>
      </c>
      <c r="HI3" s="154" t="str">
        <f>HG3</f>
        <v>H17</v>
      </c>
      <c r="HJ3" s="88" t="s">
        <v>293</v>
      </c>
      <c r="HK3" s="89" t="str">
        <f>HJ3</f>
        <v>H18</v>
      </c>
      <c r="HL3" s="154" t="str">
        <f>HJ3</f>
        <v>H18</v>
      </c>
      <c r="HM3" s="88" t="s">
        <v>295</v>
      </c>
      <c r="HN3" s="89" t="str">
        <f>HM3</f>
        <v>H19</v>
      </c>
      <c r="HO3" s="89" t="str">
        <f>HM3</f>
        <v>H19</v>
      </c>
      <c r="HP3" s="154" t="str">
        <f>HM3&amp;"a"</f>
        <v>H19a</v>
      </c>
      <c r="HQ3" s="88" t="s">
        <v>249</v>
      </c>
      <c r="HR3" s="89" t="str">
        <f>HQ3</f>
        <v>G1</v>
      </c>
      <c r="HS3" s="89" t="str">
        <f>HQ3</f>
        <v>G1</v>
      </c>
      <c r="HT3" s="154" t="str">
        <f>HQ3&amp;"a"</f>
        <v>G1a</v>
      </c>
      <c r="HU3" s="88" t="s">
        <v>251</v>
      </c>
      <c r="HV3" s="89" t="str">
        <f>HU3</f>
        <v>G2</v>
      </c>
      <c r="HW3" s="89" t="str">
        <f>HU3</f>
        <v>G2</v>
      </c>
      <c r="HX3" s="154" t="str">
        <f>HU3&amp;"a"</f>
        <v>G2a</v>
      </c>
      <c r="HY3" s="88" t="s">
        <v>253</v>
      </c>
      <c r="HZ3" s="89" t="str">
        <f>HY3</f>
        <v>G3</v>
      </c>
      <c r="IA3" s="154" t="str">
        <f>HY3</f>
        <v>G3</v>
      </c>
      <c r="IB3" s="88" t="s">
        <v>262</v>
      </c>
      <c r="IC3" s="89" t="str">
        <f>IB3</f>
        <v>G4</v>
      </c>
      <c r="ID3" s="154" t="str">
        <f>IB3</f>
        <v>G4</v>
      </c>
      <c r="IE3" s="88" t="s">
        <v>255</v>
      </c>
      <c r="IF3" s="89" t="str">
        <f>IE3</f>
        <v>G5</v>
      </c>
      <c r="IG3" s="89" t="str">
        <f>IE3</f>
        <v>G5</v>
      </c>
      <c r="IH3" s="154" t="str">
        <f>IE3&amp;"a"</f>
        <v>G5a</v>
      </c>
    </row>
    <row r="4" spans="1:276" s="38" customFormat="1" ht="63" customHeight="1">
      <c r="A4" s="401" t="s">
        <v>38</v>
      </c>
      <c r="B4" s="403" t="s">
        <v>39</v>
      </c>
      <c r="C4" s="400" t="s">
        <v>40</v>
      </c>
      <c r="D4" s="400" t="s">
        <v>41</v>
      </c>
      <c r="E4" s="400" t="s">
        <v>138</v>
      </c>
      <c r="F4" s="403" t="str">
        <f>貸切バス!B17</f>
        <v>各種認証・認定の取得状況</v>
      </c>
      <c r="G4" s="400" t="s">
        <v>145</v>
      </c>
      <c r="H4" s="400" t="s">
        <v>146</v>
      </c>
      <c r="I4" s="394" t="str">
        <f>VLOOKUP(I3,貸切バス!$C:$Z,3,0)</f>
        <v>リフト付きバスの導入</v>
      </c>
      <c r="J4" s="395"/>
      <c r="K4" s="395"/>
      <c r="L4" s="396"/>
      <c r="M4" s="394" t="str">
        <f>VLOOKUP(M3,貸切バス!$C:$Z,3,0)</f>
        <v>サイクルバスの導入</v>
      </c>
      <c r="N4" s="395"/>
      <c r="O4" s="395"/>
      <c r="P4" s="394" t="str">
        <f>VLOOKUP(P3,貸切バス!$C:$Z,3,0)</f>
        <v>水陸両用バスの導入</v>
      </c>
      <c r="Q4" s="395"/>
      <c r="R4" s="395"/>
      <c r="S4" s="394" t="str">
        <f>VLOOKUP(S3,貸切バス!$C:$Z,3,0)</f>
        <v>オープントップバスの導入</v>
      </c>
      <c r="T4" s="395"/>
      <c r="U4" s="395"/>
      <c r="V4" s="394" t="str">
        <f>VLOOKUP(V3,貸切バス!$C:$Z,3,0)</f>
        <v>上記以外のバスの導入
（例：レストランバス　仮想現実等の車内でエンターテインメントを提供する車両等）</v>
      </c>
      <c r="W4" s="395"/>
      <c r="X4" s="395"/>
      <c r="Y4" s="394" t="str">
        <f>VLOOKUP(Y3,貸切バス!$C:$Z,3,0)</f>
        <v>運行管理支援システム</v>
      </c>
      <c r="Z4" s="395"/>
      <c r="AA4" s="395"/>
      <c r="AB4" s="394" t="str">
        <f>VLOOKUP(AB3,貸切バス!$C:$Z,3,0)</f>
        <v>乗務日報自動作成システム</v>
      </c>
      <c r="AC4" s="395"/>
      <c r="AD4" s="395"/>
      <c r="AE4" s="394" t="str">
        <f>VLOOKUP(AE3,貸切バス!$C:$Z,3,0)</f>
        <v>車両動態管理システム</v>
      </c>
      <c r="AF4" s="395"/>
      <c r="AG4" s="395"/>
      <c r="AH4" s="394" t="str">
        <f>VLOOKUP(AH3,貸切バス!$C:$Z,3,0)</f>
        <v>各種申請書類の作成支援システム</v>
      </c>
      <c r="AI4" s="395"/>
      <c r="AJ4" s="395"/>
      <c r="AK4" s="394" t="str">
        <f>VLOOKUP(AK3,貸切バス!$C:$Z,3,0)</f>
        <v>運行計画（ダイヤ・運行系統図等）作成支援システム</v>
      </c>
      <c r="AL4" s="395"/>
      <c r="AM4" s="395"/>
      <c r="AN4" s="394" t="str">
        <f>VLOOKUP(AN3,貸切バス!$C:$Z,3,0)</f>
        <v>ODデータ・乗降人数等自動集計システム</v>
      </c>
      <c r="AO4" s="395"/>
      <c r="AP4" s="395"/>
      <c r="AQ4" s="394" t="str">
        <f>VLOOKUP(AQ3,貸切バス!$C:$Z,3,0)</f>
        <v>売上・利用者動向分析システム</v>
      </c>
      <c r="AR4" s="395"/>
      <c r="AS4" s="395"/>
      <c r="AT4" s="394" t="str">
        <f>VLOOKUP(AT3,貸切バス!$C:$Z,3,0)</f>
        <v>事故情報管理システム</v>
      </c>
      <c r="AU4" s="395"/>
      <c r="AV4" s="395"/>
      <c r="AW4" s="394" t="str">
        <f>VLOOKUP(AW3,貸切バス!$C:$Z,3,0)</f>
        <v>車検・定期点検・整備管理システム</v>
      </c>
      <c r="AX4" s="395"/>
      <c r="AY4" s="395"/>
      <c r="AZ4" s="394" t="str">
        <f>VLOOKUP(AZ3,貸切バス!$C:$Z,3,0)</f>
        <v>乗務シフト自動作成システム</v>
      </c>
      <c r="BA4" s="395"/>
      <c r="BB4" s="395"/>
      <c r="BC4" s="394" t="str">
        <f>VLOOKUP(BC3,貸切バス!$C:$Z,3,0)</f>
        <v>勤怠管理システム</v>
      </c>
      <c r="BD4" s="395"/>
      <c r="BE4" s="395"/>
      <c r="BF4" s="394" t="str">
        <f>VLOOKUP(BF3,貸切バス!$C:$Z,3,0)</f>
        <v>営業所・乗務員管理システム</v>
      </c>
      <c r="BG4" s="395"/>
      <c r="BH4" s="395"/>
      <c r="BI4" s="394" t="str">
        <f>VLOOKUP(BI3,貸切バス!$C:$Z,3,0)</f>
        <v>売上集計・記録システム</v>
      </c>
      <c r="BJ4" s="395"/>
      <c r="BK4" s="395"/>
      <c r="BL4" s="394" t="str">
        <f>VLOOKUP(BL3,貸切バス!$C:$Z,3,0)</f>
        <v>会計管理用事務処理系システム</v>
      </c>
      <c r="BM4" s="395"/>
      <c r="BN4" s="395"/>
      <c r="BO4" s="394" t="str">
        <f>VLOOKUP(BO3,貸切バス!$C:$Z,3,0)</f>
        <v>車内空間を活用したデジタル広告</v>
      </c>
      <c r="BP4" s="395"/>
      <c r="BQ4" s="395"/>
      <c r="BR4" s="394" t="str">
        <f>VLOOKUP(BR3,貸切バス!$C:$Z,3,0)</f>
        <v>コールセンターシステム</v>
      </c>
      <c r="BS4" s="395"/>
      <c r="BT4" s="395"/>
      <c r="BU4" s="394" t="str">
        <f>VLOOKUP(BU3,貸切バス!$C:$Z,3,0)</f>
        <v>スマートフォン等モバイル端末を使った集客に繋がる仕組み</v>
      </c>
      <c r="BV4" s="395"/>
      <c r="BW4" s="395"/>
      <c r="BX4" s="394" t="str">
        <f>VLOOKUP(BX3,貸切バス!$C:$Z,3,0)</f>
        <v>デジタルを活用した利用者へのPRや意見収集</v>
      </c>
      <c r="BY4" s="395"/>
      <c r="BZ4" s="395"/>
      <c r="CA4" s="394" t="str">
        <f>VLOOKUP(CA3,貸切バス!$C:$Z,3,0)</f>
        <v>混雑状況提供システム</v>
      </c>
      <c r="CB4" s="395"/>
      <c r="CC4" s="395"/>
      <c r="CD4" s="394" t="str">
        <f>VLOOKUP(CD3,貸切バス!$C:$Z,3,0)</f>
        <v>車内乗客への遠隔案内システム</v>
      </c>
      <c r="CE4" s="395"/>
      <c r="CF4" s="395"/>
      <c r="CG4" s="394" t="str">
        <f>VLOOKUP(CG3,貸切バス!$C:$Z,3,0)</f>
        <v>乗務日報自動作成ソフト</v>
      </c>
      <c r="CH4" s="395"/>
      <c r="CI4" s="395"/>
      <c r="CJ4" s="394" t="str">
        <f>VLOOKUP(CJ3,貸切バス!$C:$Z,3,0)</f>
        <v>輸送実績報告書等帳票自動作成システム</v>
      </c>
      <c r="CK4" s="395"/>
      <c r="CL4" s="395"/>
      <c r="CM4" s="394" t="str">
        <f>VLOOKUP(CM3,貸切バス!$C:$Z,3,0)</f>
        <v>その他</v>
      </c>
      <c r="CN4" s="395"/>
      <c r="CO4" s="395"/>
      <c r="CP4" s="395"/>
      <c r="CQ4" s="394" t="str">
        <f>VLOOKUP(CQ3,貸切バス!$C:$Z,3,0)</f>
        <v>調査等</v>
      </c>
      <c r="CR4" s="395"/>
      <c r="CS4" s="395"/>
      <c r="CT4" s="395"/>
      <c r="CU4" s="394" t="str">
        <f>VLOOKUP(CU3,貸切バス!$C:$Z,3,0)</f>
        <v>エネルギーマネジメントシステム</v>
      </c>
      <c r="CV4" s="395"/>
      <c r="CW4" s="395"/>
      <c r="CX4" s="394" t="str">
        <f>VLOOKUP(CX3,貸切バス!$C:$Z,3,0)</f>
        <v>クレジット決済機器</v>
      </c>
      <c r="CY4" s="395"/>
      <c r="CZ4" s="395"/>
      <c r="DA4" s="395"/>
      <c r="DB4" s="395"/>
      <c r="DC4" s="395"/>
      <c r="DD4" s="396"/>
      <c r="DE4" s="394" t="str">
        <f>VLOOKUP(DF3,貸切バス!$C:$Z,3,0)</f>
        <v>交通系ＩＣ決済機器</v>
      </c>
      <c r="DF4" s="395"/>
      <c r="DG4" s="395"/>
      <c r="DH4" s="395"/>
      <c r="DI4" s="395"/>
      <c r="DJ4" s="395"/>
      <c r="DK4" s="395"/>
      <c r="DL4" s="394" t="str">
        <f>VLOOKUP(DL3,貸切バス!$C:$Z,3,0)</f>
        <v>二次元コード決済機器</v>
      </c>
      <c r="DM4" s="395"/>
      <c r="DN4" s="395"/>
      <c r="DO4" s="395"/>
      <c r="DP4" s="395"/>
      <c r="DQ4" s="395"/>
      <c r="DR4" s="395"/>
      <c r="DS4" s="394" t="str">
        <f>VLOOKUP(DS3,貸切バス!$C:$Z,3,0)</f>
        <v>その他</v>
      </c>
      <c r="DT4" s="395"/>
      <c r="DU4" s="395"/>
      <c r="DV4" s="395"/>
      <c r="DW4" s="395"/>
      <c r="DX4" s="395"/>
      <c r="DY4" s="395"/>
      <c r="DZ4" s="395"/>
      <c r="EA4" s="394" t="str">
        <f>VLOOKUP(EA3,貸切バス!$C:$Z,3,0)</f>
        <v>多言語案内用タブレット</v>
      </c>
      <c r="EB4" s="395"/>
      <c r="EC4" s="395"/>
      <c r="ED4" s="394" t="str">
        <f>VLOOKUP(ED3,貸切バス!$C:$Z,3,0)</f>
        <v>多言語翻訳システム機器</v>
      </c>
      <c r="EE4" s="395"/>
      <c r="EF4" s="395"/>
      <c r="EG4" s="394" t="str">
        <f>VLOOKUP(EG3,貸切バス!$C:$Z,3,0)</f>
        <v>多言語案内サイネージの導入</v>
      </c>
      <c r="EH4" s="395"/>
      <c r="EI4" s="395"/>
      <c r="EJ4" s="394" t="str">
        <f>VLOOKUP(EJ3,貸切バス!$C:$Z,3,0)</f>
        <v>ホームページの多言語表記</v>
      </c>
      <c r="EK4" s="395"/>
      <c r="EL4" s="395"/>
      <c r="EM4" s="394" t="str">
        <f>VLOOKUP(EM3,貸切バス!$C:$Z,3,0)</f>
        <v>多言語研修の実施</v>
      </c>
      <c r="EN4" s="395"/>
      <c r="EO4" s="395"/>
      <c r="EP4" s="394" t="str">
        <f>VLOOKUP(EP3,貸切バス!$C:$Z,3,0)</f>
        <v>その他</v>
      </c>
      <c r="EQ4" s="395"/>
      <c r="ER4" s="395"/>
      <c r="ES4" s="395"/>
      <c r="ET4" s="394" t="str">
        <f>VLOOKUP(ET3,貸切バス!$C:$Z,3,0)</f>
        <v xml:space="preserve"> 無料公衆無線ＬＡＮ　（無料Ｗｉ-Ｆｉ）</v>
      </c>
      <c r="EU4" s="395"/>
      <c r="EV4" s="395"/>
      <c r="EW4" s="394" t="str">
        <f>VLOOKUP(EW3,貸切バス!$C:$Z,3,0)</f>
        <v>情報端末への電源供給機器</v>
      </c>
      <c r="EX4" s="395"/>
      <c r="EY4" s="395"/>
      <c r="EZ4" s="394" t="str">
        <f>VLOOKUP(EZ3,貸切バス!$C:$Z,3,0)</f>
        <v>非常用電源装置</v>
      </c>
      <c r="FA4" s="395"/>
      <c r="FB4" s="395"/>
      <c r="FC4" s="394" t="str">
        <f>VLOOKUP(FC3,貸切バス!$C:$Z,3,0)</f>
        <v>二種免許取得のための教習</v>
      </c>
      <c r="FD4" s="395"/>
      <c r="FE4" s="395"/>
      <c r="FF4" s="395"/>
      <c r="FG4" s="394" t="str">
        <f>VLOOKUP(FG3,貸切バス!$C:$Z,3,0)</f>
        <v>二種免許取得のための受験資格特例教習</v>
      </c>
      <c r="FH4" s="395"/>
      <c r="FI4" s="395"/>
      <c r="FJ4" s="395"/>
      <c r="FK4" s="394" t="str">
        <f>VLOOKUP(FK3,貸切バス!$C:$Z,3,0)</f>
        <v>人材確保イベントの参加・開催</v>
      </c>
      <c r="FL4" s="395"/>
      <c r="FM4" s="395"/>
      <c r="FN4" s="394" t="str">
        <f>VLOOKUP(FN3,貸切バス!$C:$Z,3,0)</f>
        <v>その他、人材確保のためのPR</v>
      </c>
      <c r="FO4" s="395"/>
      <c r="FP4" s="395"/>
      <c r="FQ4" s="394" t="str">
        <f>VLOOKUP(FQ3,貸切バス!$C:$Z,3,0)</f>
        <v>UD研修</v>
      </c>
      <c r="FR4" s="395"/>
      <c r="FS4" s="395"/>
      <c r="FT4" s="395"/>
      <c r="FU4" s="394" t="str">
        <f>VLOOKUP(FU3,貸切バス!$C:$Z,3,0)</f>
        <v>観光ドライバー認定講習</v>
      </c>
      <c r="FV4" s="395"/>
      <c r="FW4" s="395"/>
      <c r="FX4" s="395"/>
      <c r="FY4" s="394" t="str">
        <f>VLOOKUP(FY3,貸切バス!$C:$Z,3,0)</f>
        <v>子育てタクシードライバー研修</v>
      </c>
      <c r="FZ4" s="395"/>
      <c r="GA4" s="395"/>
      <c r="GB4" s="395"/>
      <c r="GC4" s="394" t="str">
        <f>VLOOKUP(GC3,貸切バス!$C:$Z,3,0)</f>
        <v>運転手実技講習</v>
      </c>
      <c r="GD4" s="395"/>
      <c r="GE4" s="395"/>
      <c r="GF4" s="395"/>
      <c r="GG4" s="394" t="s">
        <v>265</v>
      </c>
      <c r="GH4" s="395"/>
      <c r="GI4" s="395"/>
      <c r="GJ4" s="395"/>
      <c r="GK4" s="396"/>
      <c r="GL4" s="394" t="s">
        <v>266</v>
      </c>
      <c r="GM4" s="395"/>
      <c r="GN4" s="396"/>
      <c r="GO4" s="394" t="str">
        <f>VLOOKUP(GO3,貸切バス!$C:$Z,3,0)</f>
        <v>休憩設備</v>
      </c>
      <c r="GP4" s="395"/>
      <c r="GQ4" s="396"/>
      <c r="GR4" s="394" t="str">
        <f>VLOOKUP(GR3,貸切バス!$C:$Z,3,0)</f>
        <v>ドレッサー</v>
      </c>
      <c r="GS4" s="395"/>
      <c r="GT4" s="396"/>
      <c r="GU4" s="394" t="str">
        <f>VLOOKUP(GU3,貸切バス!$C:$Z,3,0)</f>
        <v>仮眠設備</v>
      </c>
      <c r="GV4" s="395"/>
      <c r="GW4" s="396"/>
      <c r="GX4" s="394" t="str">
        <f>VLOOKUP(GX3,貸切バス!$C:$Z,3,0)</f>
        <v>シャワールーム</v>
      </c>
      <c r="GY4" s="395"/>
      <c r="GZ4" s="396"/>
      <c r="HA4" s="394" t="str">
        <f>VLOOKUP(HA3,貸切バス!$C:$Z,3,0)</f>
        <v>女性用トイレ</v>
      </c>
      <c r="HB4" s="395"/>
      <c r="HC4" s="396"/>
      <c r="HD4" s="394" t="str">
        <f>VLOOKUP(HD3,貸切バス!$C:$Z,3,0)</f>
        <v>更衣室</v>
      </c>
      <c r="HE4" s="395"/>
      <c r="HF4" s="396"/>
      <c r="HG4" s="394" t="str">
        <f>VLOOKUP(HG3,貸切バス!$C:$Z,3,0)</f>
        <v>防護板</v>
      </c>
      <c r="HH4" s="395"/>
      <c r="HI4" s="396"/>
      <c r="HJ4" s="394" t="str">
        <f>VLOOKUP(HJ3,貸切バス!$C:$Z,3,0)</f>
        <v>防犯用車内カメラ</v>
      </c>
      <c r="HK4" s="395"/>
      <c r="HL4" s="396"/>
      <c r="HM4" s="394" t="str">
        <f>VLOOKUP(HM3,貸切バス!$C:$Z,3,0)</f>
        <v>その他</v>
      </c>
      <c r="HN4" s="395"/>
      <c r="HO4" s="395"/>
      <c r="HP4" s="396"/>
      <c r="HQ4" s="394" t="str">
        <f>VLOOKUP(HQ3,貸切バス!$C:$Z,3,0)</f>
        <v>二次交通への円滑なアクセスに資する乗場の設置</v>
      </c>
      <c r="HR4" s="395"/>
      <c r="HS4" s="395"/>
      <c r="HT4" s="396"/>
      <c r="HU4" s="394" t="str">
        <f>VLOOKUP(HU3,貸切バス!$C:$Z,3,0)</f>
        <v>二次交通への円滑なアクセスを目的とした乗場環境の整備・改善</v>
      </c>
      <c r="HV4" s="395"/>
      <c r="HW4" s="395"/>
      <c r="HX4" s="396"/>
      <c r="HY4" s="394" t="str">
        <f>VLOOKUP(HY3,貸切バス!$C:$Z,3,0)</f>
        <v>WEBカメラの設置・導入</v>
      </c>
      <c r="HZ4" s="395"/>
      <c r="IA4" s="396"/>
      <c r="IB4" s="394" t="str">
        <f>VLOOKUP(IB3,貸切バス!$C:$Z,3,0)</f>
        <v>サイネージの設置・導入</v>
      </c>
      <c r="IC4" s="395"/>
      <c r="ID4" s="396"/>
      <c r="IE4" s="394" t="str">
        <f>VLOOKUP(IE3,貸切バス!$C:$Z,3,0)</f>
        <v>二次交通への円滑なアクセスに資する乗場環境の整備・改善のためのその他機器の設置・導入</v>
      </c>
      <c r="IF4" s="395"/>
      <c r="IG4" s="395"/>
      <c r="IH4" s="396"/>
    </row>
    <row r="5" spans="1:276" s="102" customFormat="1" ht="14.25" customHeight="1">
      <c r="A5" s="401"/>
      <c r="B5" s="404"/>
      <c r="C5" s="400"/>
      <c r="D5" s="400"/>
      <c r="E5" s="400"/>
      <c r="F5" s="404"/>
      <c r="G5" s="400"/>
      <c r="H5" s="400"/>
      <c r="I5" s="406" t="s">
        <v>2</v>
      </c>
      <c r="J5" s="408" t="s">
        <v>139</v>
      </c>
      <c r="K5" s="408" t="s">
        <v>42</v>
      </c>
      <c r="L5" s="408" t="s">
        <v>140</v>
      </c>
      <c r="M5" s="410" t="s">
        <v>2</v>
      </c>
      <c r="N5" s="411" t="s">
        <v>139</v>
      </c>
      <c r="O5" s="411" t="s">
        <v>42</v>
      </c>
      <c r="P5" s="410" t="s">
        <v>2</v>
      </c>
      <c r="Q5" s="411" t="s">
        <v>139</v>
      </c>
      <c r="R5" s="411" t="s">
        <v>42</v>
      </c>
      <c r="S5" s="410" t="s">
        <v>2</v>
      </c>
      <c r="T5" s="411" t="s">
        <v>139</v>
      </c>
      <c r="U5" s="411" t="s">
        <v>42</v>
      </c>
      <c r="V5" s="410" t="s">
        <v>2</v>
      </c>
      <c r="W5" s="411" t="s">
        <v>139</v>
      </c>
      <c r="X5" s="411" t="s">
        <v>42</v>
      </c>
      <c r="Y5" s="410" t="s">
        <v>2</v>
      </c>
      <c r="Z5" s="411" t="s">
        <v>139</v>
      </c>
      <c r="AA5" s="411" t="s">
        <v>42</v>
      </c>
      <c r="AB5" s="410" t="s">
        <v>2</v>
      </c>
      <c r="AC5" s="411" t="s">
        <v>139</v>
      </c>
      <c r="AD5" s="411" t="s">
        <v>42</v>
      </c>
      <c r="AE5" s="411" t="s">
        <v>2</v>
      </c>
      <c r="AF5" s="411" t="s">
        <v>139</v>
      </c>
      <c r="AG5" s="411" t="s">
        <v>141</v>
      </c>
      <c r="AH5" s="411" t="s">
        <v>2</v>
      </c>
      <c r="AI5" s="411" t="s">
        <v>139</v>
      </c>
      <c r="AJ5" s="411" t="s">
        <v>141</v>
      </c>
      <c r="AK5" s="411" t="s">
        <v>2</v>
      </c>
      <c r="AL5" s="411" t="s">
        <v>139</v>
      </c>
      <c r="AM5" s="411" t="s">
        <v>141</v>
      </c>
      <c r="AN5" s="411" t="s">
        <v>2</v>
      </c>
      <c r="AO5" s="411" t="s">
        <v>139</v>
      </c>
      <c r="AP5" s="411" t="s">
        <v>141</v>
      </c>
      <c r="AQ5" s="411" t="s">
        <v>2</v>
      </c>
      <c r="AR5" s="411" t="s">
        <v>139</v>
      </c>
      <c r="AS5" s="411" t="s">
        <v>141</v>
      </c>
      <c r="AT5" s="411" t="s">
        <v>2</v>
      </c>
      <c r="AU5" s="411" t="s">
        <v>139</v>
      </c>
      <c r="AV5" s="411" t="s">
        <v>141</v>
      </c>
      <c r="AW5" s="411" t="s">
        <v>2</v>
      </c>
      <c r="AX5" s="411" t="s">
        <v>139</v>
      </c>
      <c r="AY5" s="411" t="s">
        <v>141</v>
      </c>
      <c r="AZ5" s="411" t="s">
        <v>2</v>
      </c>
      <c r="BA5" s="411" t="s">
        <v>139</v>
      </c>
      <c r="BB5" s="411" t="s">
        <v>141</v>
      </c>
      <c r="BC5" s="411" t="s">
        <v>2</v>
      </c>
      <c r="BD5" s="411" t="s">
        <v>139</v>
      </c>
      <c r="BE5" s="411" t="s">
        <v>141</v>
      </c>
      <c r="BF5" s="411" t="s">
        <v>2</v>
      </c>
      <c r="BG5" s="411" t="s">
        <v>139</v>
      </c>
      <c r="BH5" s="411" t="s">
        <v>141</v>
      </c>
      <c r="BI5" s="411" t="s">
        <v>2</v>
      </c>
      <c r="BJ5" s="411" t="s">
        <v>139</v>
      </c>
      <c r="BK5" s="411" t="s">
        <v>141</v>
      </c>
      <c r="BL5" s="411" t="s">
        <v>2</v>
      </c>
      <c r="BM5" s="411" t="s">
        <v>139</v>
      </c>
      <c r="BN5" s="411" t="s">
        <v>141</v>
      </c>
      <c r="BO5" s="411" t="s">
        <v>2</v>
      </c>
      <c r="BP5" s="411" t="s">
        <v>139</v>
      </c>
      <c r="BQ5" s="411" t="s">
        <v>141</v>
      </c>
      <c r="BR5" s="411" t="s">
        <v>2</v>
      </c>
      <c r="BS5" s="411" t="s">
        <v>139</v>
      </c>
      <c r="BT5" s="411" t="s">
        <v>141</v>
      </c>
      <c r="BU5" s="411" t="s">
        <v>2</v>
      </c>
      <c r="BV5" s="411" t="s">
        <v>139</v>
      </c>
      <c r="BW5" s="411" t="s">
        <v>141</v>
      </c>
      <c r="BX5" s="411" t="s">
        <v>2</v>
      </c>
      <c r="BY5" s="411" t="s">
        <v>139</v>
      </c>
      <c r="BZ5" s="411" t="s">
        <v>141</v>
      </c>
      <c r="CA5" s="411" t="s">
        <v>2</v>
      </c>
      <c r="CB5" s="411" t="s">
        <v>139</v>
      </c>
      <c r="CC5" s="411" t="s">
        <v>141</v>
      </c>
      <c r="CD5" s="411" t="s">
        <v>2</v>
      </c>
      <c r="CE5" s="411" t="s">
        <v>139</v>
      </c>
      <c r="CF5" s="411" t="s">
        <v>141</v>
      </c>
      <c r="CG5" s="411" t="s">
        <v>2</v>
      </c>
      <c r="CH5" s="411" t="s">
        <v>139</v>
      </c>
      <c r="CI5" s="411" t="s">
        <v>141</v>
      </c>
      <c r="CJ5" s="411" t="s">
        <v>2</v>
      </c>
      <c r="CK5" s="411" t="s">
        <v>139</v>
      </c>
      <c r="CL5" s="411" t="s">
        <v>141</v>
      </c>
      <c r="CM5" s="411" t="s">
        <v>2</v>
      </c>
      <c r="CN5" s="411" t="s">
        <v>139</v>
      </c>
      <c r="CO5" s="411" t="s">
        <v>141</v>
      </c>
      <c r="CP5" s="411" t="s">
        <v>267</v>
      </c>
      <c r="CQ5" s="411" t="s">
        <v>2</v>
      </c>
      <c r="CR5" s="411" t="s">
        <v>139</v>
      </c>
      <c r="CS5" s="411" t="s">
        <v>141</v>
      </c>
      <c r="CT5" s="411" t="s">
        <v>267</v>
      </c>
      <c r="CU5" s="411" t="s">
        <v>2</v>
      </c>
      <c r="CV5" s="411" t="s">
        <v>139</v>
      </c>
      <c r="CW5" s="412" t="s">
        <v>141</v>
      </c>
      <c r="CX5" s="411" t="s">
        <v>2</v>
      </c>
      <c r="CY5" s="411" t="s">
        <v>139</v>
      </c>
      <c r="CZ5" s="411" t="s">
        <v>141</v>
      </c>
      <c r="DA5" s="411" t="s">
        <v>268</v>
      </c>
      <c r="DB5" s="411" t="s">
        <v>269</v>
      </c>
      <c r="DC5" s="411" t="s">
        <v>270</v>
      </c>
      <c r="DD5" s="411" t="s">
        <v>177</v>
      </c>
      <c r="DE5" s="411" t="s">
        <v>2</v>
      </c>
      <c r="DF5" s="411" t="s">
        <v>139</v>
      </c>
      <c r="DG5" s="411" t="s">
        <v>141</v>
      </c>
      <c r="DH5" s="411" t="s">
        <v>268</v>
      </c>
      <c r="DI5" s="411" t="s">
        <v>269</v>
      </c>
      <c r="DJ5" s="411" t="s">
        <v>270</v>
      </c>
      <c r="DK5" s="411" t="s">
        <v>177</v>
      </c>
      <c r="DL5" s="411" t="s">
        <v>2</v>
      </c>
      <c r="DM5" s="411" t="s">
        <v>139</v>
      </c>
      <c r="DN5" s="411" t="s">
        <v>141</v>
      </c>
      <c r="DO5" s="411" t="s">
        <v>268</v>
      </c>
      <c r="DP5" s="411" t="s">
        <v>269</v>
      </c>
      <c r="DQ5" s="411" t="s">
        <v>270</v>
      </c>
      <c r="DR5" s="411" t="s">
        <v>177</v>
      </c>
      <c r="DS5" s="411" t="s">
        <v>2</v>
      </c>
      <c r="DT5" s="411" t="s">
        <v>139</v>
      </c>
      <c r="DU5" s="411" t="s">
        <v>141</v>
      </c>
      <c r="DV5" s="411" t="s">
        <v>271</v>
      </c>
      <c r="DW5" s="411" t="s">
        <v>268</v>
      </c>
      <c r="DX5" s="411" t="s">
        <v>269</v>
      </c>
      <c r="DY5" s="411" t="s">
        <v>270</v>
      </c>
      <c r="DZ5" s="411" t="s">
        <v>177</v>
      </c>
      <c r="EA5" s="411" t="s">
        <v>2</v>
      </c>
      <c r="EB5" s="411" t="s">
        <v>139</v>
      </c>
      <c r="EC5" s="411" t="s">
        <v>141</v>
      </c>
      <c r="ED5" s="411" t="s">
        <v>2</v>
      </c>
      <c r="EE5" s="411" t="s">
        <v>139</v>
      </c>
      <c r="EF5" s="411" t="s">
        <v>141</v>
      </c>
      <c r="EG5" s="411" t="s">
        <v>2</v>
      </c>
      <c r="EH5" s="411" t="s">
        <v>139</v>
      </c>
      <c r="EI5" s="411" t="s">
        <v>141</v>
      </c>
      <c r="EJ5" s="411" t="s">
        <v>2</v>
      </c>
      <c r="EK5" s="411" t="s">
        <v>139</v>
      </c>
      <c r="EL5" s="411" t="s">
        <v>141</v>
      </c>
      <c r="EM5" s="411" t="s">
        <v>2</v>
      </c>
      <c r="EN5" s="411" t="s">
        <v>139</v>
      </c>
      <c r="EO5" s="411" t="s">
        <v>141</v>
      </c>
      <c r="EP5" s="411" t="s">
        <v>2</v>
      </c>
      <c r="EQ5" s="411" t="s">
        <v>139</v>
      </c>
      <c r="ER5" s="411" t="s">
        <v>141</v>
      </c>
      <c r="ES5" s="411" t="s">
        <v>267</v>
      </c>
      <c r="ET5" s="411" t="s">
        <v>2</v>
      </c>
      <c r="EU5" s="411" t="s">
        <v>139</v>
      </c>
      <c r="EV5" s="411" t="s">
        <v>141</v>
      </c>
      <c r="EW5" s="411" t="s">
        <v>2</v>
      </c>
      <c r="EX5" s="411" t="s">
        <v>139</v>
      </c>
      <c r="EY5" s="411" t="s">
        <v>141</v>
      </c>
      <c r="EZ5" s="411" t="s">
        <v>2</v>
      </c>
      <c r="FA5" s="411" t="s">
        <v>139</v>
      </c>
      <c r="FB5" s="411" t="s">
        <v>141</v>
      </c>
      <c r="FC5" s="411" t="s">
        <v>133</v>
      </c>
      <c r="FD5" s="411" t="s">
        <v>139</v>
      </c>
      <c r="FE5" s="411" t="s">
        <v>144</v>
      </c>
      <c r="FF5" s="411" t="s">
        <v>141</v>
      </c>
      <c r="FG5" s="411" t="s">
        <v>133</v>
      </c>
      <c r="FH5" s="411" t="s">
        <v>139</v>
      </c>
      <c r="FI5" s="411" t="s">
        <v>144</v>
      </c>
      <c r="FJ5" s="411" t="s">
        <v>141</v>
      </c>
      <c r="FK5" s="411" t="s">
        <v>272</v>
      </c>
      <c r="FL5" s="411" t="s">
        <v>141</v>
      </c>
      <c r="FM5" s="411" t="s">
        <v>267</v>
      </c>
      <c r="FN5" s="411" t="s">
        <v>272</v>
      </c>
      <c r="FO5" s="411" t="s">
        <v>141</v>
      </c>
      <c r="FP5" s="411" t="s">
        <v>267</v>
      </c>
      <c r="FQ5" s="411" t="s">
        <v>133</v>
      </c>
      <c r="FR5" s="411" t="s">
        <v>139</v>
      </c>
      <c r="FS5" s="411" t="s">
        <v>144</v>
      </c>
      <c r="FT5" s="411" t="s">
        <v>141</v>
      </c>
      <c r="FU5" s="411" t="s">
        <v>133</v>
      </c>
      <c r="FV5" s="411" t="s">
        <v>139</v>
      </c>
      <c r="FW5" s="411" t="s">
        <v>144</v>
      </c>
      <c r="FX5" s="411" t="s">
        <v>141</v>
      </c>
      <c r="FY5" s="411" t="s">
        <v>133</v>
      </c>
      <c r="FZ5" s="411" t="s">
        <v>139</v>
      </c>
      <c r="GA5" s="411" t="s">
        <v>144</v>
      </c>
      <c r="GB5" s="411" t="s">
        <v>141</v>
      </c>
      <c r="GC5" s="411" t="s">
        <v>133</v>
      </c>
      <c r="GD5" s="411" t="s">
        <v>139</v>
      </c>
      <c r="GE5" s="411" t="s">
        <v>144</v>
      </c>
      <c r="GF5" s="411" t="s">
        <v>141</v>
      </c>
      <c r="GG5" s="411" t="s">
        <v>133</v>
      </c>
      <c r="GH5" s="411" t="s">
        <v>139</v>
      </c>
      <c r="GI5" s="411" t="s">
        <v>144</v>
      </c>
      <c r="GJ5" s="411" t="s">
        <v>141</v>
      </c>
      <c r="GK5" s="411" t="s">
        <v>267</v>
      </c>
      <c r="GL5" s="411" t="s">
        <v>272</v>
      </c>
      <c r="GM5" s="411" t="s">
        <v>141</v>
      </c>
      <c r="GN5" s="411" t="s">
        <v>267</v>
      </c>
      <c r="GO5" s="408" t="s">
        <v>172</v>
      </c>
      <c r="GP5" s="408" t="s">
        <v>139</v>
      </c>
      <c r="GQ5" s="408" t="s">
        <v>141</v>
      </c>
      <c r="GR5" s="408" t="s">
        <v>172</v>
      </c>
      <c r="GS5" s="408" t="s">
        <v>139</v>
      </c>
      <c r="GT5" s="408" t="s">
        <v>141</v>
      </c>
      <c r="GU5" s="408" t="s">
        <v>172</v>
      </c>
      <c r="GV5" s="408" t="s">
        <v>139</v>
      </c>
      <c r="GW5" s="408" t="s">
        <v>141</v>
      </c>
      <c r="GX5" s="408" t="s">
        <v>172</v>
      </c>
      <c r="GY5" s="408" t="s">
        <v>139</v>
      </c>
      <c r="GZ5" s="408" t="s">
        <v>141</v>
      </c>
      <c r="HA5" s="408" t="s">
        <v>172</v>
      </c>
      <c r="HB5" s="408" t="s">
        <v>139</v>
      </c>
      <c r="HC5" s="408" t="s">
        <v>141</v>
      </c>
      <c r="HD5" s="408" t="s">
        <v>2</v>
      </c>
      <c r="HE5" s="408" t="s">
        <v>139</v>
      </c>
      <c r="HF5" s="408" t="s">
        <v>141</v>
      </c>
      <c r="HG5" s="408" t="s">
        <v>2</v>
      </c>
      <c r="HH5" s="408" t="s">
        <v>139</v>
      </c>
      <c r="HI5" s="408" t="s">
        <v>141</v>
      </c>
      <c r="HJ5" s="408" t="s">
        <v>2</v>
      </c>
      <c r="HK5" s="408" t="s">
        <v>139</v>
      </c>
      <c r="HL5" s="408" t="s">
        <v>141</v>
      </c>
      <c r="HM5" s="408" t="s">
        <v>172</v>
      </c>
      <c r="HN5" s="408" t="s">
        <v>139</v>
      </c>
      <c r="HO5" s="408" t="s">
        <v>141</v>
      </c>
      <c r="HP5" s="408" t="s">
        <v>267</v>
      </c>
      <c r="HQ5" s="408" t="s">
        <v>172</v>
      </c>
      <c r="HR5" s="408" t="s">
        <v>139</v>
      </c>
      <c r="HS5" s="408" t="s">
        <v>141</v>
      </c>
      <c r="HT5" s="408" t="s">
        <v>267</v>
      </c>
      <c r="HU5" s="408" t="s">
        <v>172</v>
      </c>
      <c r="HV5" s="408" t="s">
        <v>139</v>
      </c>
      <c r="HW5" s="408" t="s">
        <v>141</v>
      </c>
      <c r="HX5" s="408" t="s">
        <v>267</v>
      </c>
      <c r="HY5" s="408" t="s">
        <v>172</v>
      </c>
      <c r="HZ5" s="408" t="s">
        <v>139</v>
      </c>
      <c r="IA5" s="408" t="s">
        <v>141</v>
      </c>
      <c r="IB5" s="408" t="s">
        <v>172</v>
      </c>
      <c r="IC5" s="408" t="s">
        <v>139</v>
      </c>
      <c r="ID5" s="408" t="s">
        <v>141</v>
      </c>
      <c r="IE5" s="408" t="s">
        <v>172</v>
      </c>
      <c r="IF5" s="408" t="s">
        <v>139</v>
      </c>
      <c r="IG5" s="408" t="s">
        <v>141</v>
      </c>
      <c r="IH5" s="408" t="s">
        <v>267</v>
      </c>
    </row>
    <row r="6" spans="1:276" s="102" customFormat="1" ht="185.25" customHeight="1">
      <c r="A6" s="402"/>
      <c r="B6" s="405"/>
      <c r="C6" s="400"/>
      <c r="D6" s="400"/>
      <c r="E6" s="400"/>
      <c r="F6" s="405"/>
      <c r="G6" s="400"/>
      <c r="H6" s="400"/>
      <c r="I6" s="407"/>
      <c r="J6" s="409"/>
      <c r="K6" s="409"/>
      <c r="L6" s="409"/>
      <c r="M6" s="410"/>
      <c r="N6" s="411"/>
      <c r="O6" s="411"/>
      <c r="P6" s="410"/>
      <c r="Q6" s="411"/>
      <c r="R6" s="411"/>
      <c r="S6" s="410"/>
      <c r="T6" s="411"/>
      <c r="U6" s="411"/>
      <c r="V6" s="410"/>
      <c r="W6" s="411"/>
      <c r="X6" s="411"/>
      <c r="Y6" s="410"/>
      <c r="Z6" s="411"/>
      <c r="AA6" s="411"/>
      <c r="AB6" s="410"/>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2"/>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09"/>
      <c r="GP6" s="409"/>
      <c r="GQ6" s="409"/>
      <c r="GR6" s="409"/>
      <c r="GS6" s="409"/>
      <c r="GT6" s="409"/>
      <c r="GU6" s="409"/>
      <c r="GV6" s="409"/>
      <c r="GW6" s="409"/>
      <c r="GX6" s="409"/>
      <c r="GY6" s="409"/>
      <c r="GZ6" s="409"/>
      <c r="HA6" s="409"/>
      <c r="HB6" s="409"/>
      <c r="HC6" s="409"/>
      <c r="HD6" s="409"/>
      <c r="HE6" s="409"/>
      <c r="HF6" s="409"/>
      <c r="HG6" s="409"/>
      <c r="HH6" s="409"/>
      <c r="HI6" s="409"/>
      <c r="HJ6" s="409"/>
      <c r="HK6" s="409"/>
      <c r="HL6" s="409"/>
      <c r="HM6" s="409"/>
      <c r="HN6" s="409"/>
      <c r="HO6" s="409"/>
      <c r="HP6" s="409"/>
      <c r="HQ6" s="409"/>
      <c r="HR6" s="409"/>
      <c r="HS6" s="409"/>
      <c r="HT6" s="409"/>
      <c r="HU6" s="409"/>
      <c r="HV6" s="409"/>
      <c r="HW6" s="409"/>
      <c r="HX6" s="409"/>
      <c r="HY6" s="409"/>
      <c r="HZ6" s="409"/>
      <c r="IA6" s="409"/>
      <c r="IB6" s="409"/>
      <c r="IC6" s="409"/>
      <c r="ID6" s="409"/>
      <c r="IE6" s="409"/>
      <c r="IF6" s="409"/>
      <c r="IG6" s="409"/>
      <c r="IH6" s="409"/>
    </row>
    <row r="7" spans="1:276" s="127" customFormat="1" ht="24" customHeight="1">
      <c r="A7" s="126">
        <f>貸切バス!$F$4</f>
        <v>0</v>
      </c>
      <c r="B7" s="126">
        <f>貸切バス!$Q$4</f>
        <v>0</v>
      </c>
      <c r="C7" s="126">
        <f>貸切バス!$H$7</f>
        <v>0</v>
      </c>
      <c r="D7" s="126">
        <f>貸切バス!$Q$7</f>
        <v>0</v>
      </c>
      <c r="E7" s="126" t="str">
        <f>IF(貸切バス!C10=貸切バス!$AD$1,"○","")</f>
        <v/>
      </c>
      <c r="F7" s="125" t="str">
        <f>IF(COUNTIF(貸切バス!X26:X30,貸切バス!AD1)=1,VLOOKUP(貸切バス!AD1,貸切バス!X26:AC30,6,0),"")</f>
        <v/>
      </c>
      <c r="G7" s="126">
        <f>貸切バス!S178</f>
        <v>0</v>
      </c>
      <c r="H7" s="126">
        <f>貸切バス!S179</f>
        <v>0</v>
      </c>
      <c r="I7" s="125">
        <f>VLOOKUP(I3,貸切バス!$A:$AC,I2,0)</f>
        <v>0</v>
      </c>
      <c r="J7" s="125">
        <f>VLOOKUP(J3,貸切バス!$A:$AC,J2,0)</f>
        <v>0</v>
      </c>
      <c r="K7" s="125" t="str">
        <f>VLOOKUP(K3,貸切バス!$A:$AC,K2,0)</f>
        <v/>
      </c>
      <c r="L7" s="125">
        <f>VLOOKUP(L3,貸切バス!$A:$AC,L2,0)</f>
        <v>0</v>
      </c>
      <c r="M7" s="125">
        <f>VLOOKUP(M3,貸切バス!$A:$AC,M2,0)</f>
        <v>0</v>
      </c>
      <c r="N7" s="125">
        <f>VLOOKUP(N3,貸切バス!$A:$AC,N2,0)</f>
        <v>0</v>
      </c>
      <c r="O7" s="125" t="str">
        <f>VLOOKUP(O3,貸切バス!$A:$AC,O2,0)</f>
        <v/>
      </c>
      <c r="P7" s="125">
        <f>VLOOKUP(P3,貸切バス!$A:$AC,P2,0)</f>
        <v>0</v>
      </c>
      <c r="Q7" s="125">
        <f>VLOOKUP(Q3,貸切バス!$A:$AC,Q2,0)</f>
        <v>0</v>
      </c>
      <c r="R7" s="125" t="str">
        <f>VLOOKUP(R3,貸切バス!$A:$AC,R2,0)</f>
        <v/>
      </c>
      <c r="S7" s="125">
        <f>VLOOKUP(S3,貸切バス!$A:$AC,S2,0)</f>
        <v>0</v>
      </c>
      <c r="T7" s="125">
        <f>VLOOKUP(T3,貸切バス!$A:$AC,T2,0)</f>
        <v>0</v>
      </c>
      <c r="U7" s="125" t="str">
        <f>VLOOKUP(U3,貸切バス!$A:$AC,U2,0)</f>
        <v/>
      </c>
      <c r="V7" s="125">
        <f>VLOOKUP(V3,貸切バス!$A:$AC,V2,0)</f>
        <v>0</v>
      </c>
      <c r="W7" s="125">
        <f>VLOOKUP(W3,貸切バス!$A:$AC,W2,0)</f>
        <v>0</v>
      </c>
      <c r="X7" s="125" t="str">
        <f>VLOOKUP(X3,貸切バス!$A:$AC,X2,0)</f>
        <v/>
      </c>
      <c r="Y7" s="125">
        <f>VLOOKUP(Y3,貸切バス!$A:$AC,Y2,0)</f>
        <v>0</v>
      </c>
      <c r="Z7" s="125">
        <f>VLOOKUP(Z3,貸切バス!$A:$AC,Z2,0)</f>
        <v>0</v>
      </c>
      <c r="AA7" s="125" t="str">
        <f>VLOOKUP(AA3,貸切バス!$A:$AC,AA2,0)</f>
        <v/>
      </c>
      <c r="AB7" s="125">
        <f>VLOOKUP(AB3,貸切バス!$A:$AC,AB2,0)</f>
        <v>0</v>
      </c>
      <c r="AC7" s="125">
        <f>VLOOKUP(AC3,貸切バス!$A:$AC,AC2,0)</f>
        <v>0</v>
      </c>
      <c r="AD7" s="125" t="str">
        <f>VLOOKUP(AD3,貸切バス!$A:$AC,AD2,0)</f>
        <v/>
      </c>
      <c r="AE7" s="125">
        <f>VLOOKUP(AE3,貸切バス!$A:$AC,AE2,0)</f>
        <v>0</v>
      </c>
      <c r="AF7" s="125">
        <f>VLOOKUP(AF3,貸切バス!$A:$AC,AF2,0)</f>
        <v>0</v>
      </c>
      <c r="AG7" s="125" t="str">
        <f>VLOOKUP(AG3,貸切バス!$A:$AC,AG2,0)</f>
        <v/>
      </c>
      <c r="AH7" s="125">
        <f>VLOOKUP(AH3,貸切バス!$A:$AC,AH2,0)</f>
        <v>0</v>
      </c>
      <c r="AI7" s="125">
        <f>VLOOKUP(AI3,貸切バス!$A:$AC,AI2,0)</f>
        <v>0</v>
      </c>
      <c r="AJ7" s="125" t="str">
        <f>VLOOKUP(AJ3,貸切バス!$A:$AC,AJ2,0)</f>
        <v/>
      </c>
      <c r="AK7" s="125">
        <f>VLOOKUP(AK3,貸切バス!$A:$AC,AK2,0)</f>
        <v>0</v>
      </c>
      <c r="AL7" s="125">
        <f>VLOOKUP(AL3,貸切バス!$A:$AC,AL2,0)</f>
        <v>0</v>
      </c>
      <c r="AM7" s="125" t="str">
        <f>VLOOKUP(AM3,貸切バス!$A:$AC,AM2,0)</f>
        <v/>
      </c>
      <c r="AN7" s="125">
        <f>VLOOKUP(AN3,貸切バス!$A:$AC,AN2,0)</f>
        <v>0</v>
      </c>
      <c r="AO7" s="125">
        <f>VLOOKUP(AO3,貸切バス!$A:$AC,AO2,0)</f>
        <v>0</v>
      </c>
      <c r="AP7" s="125" t="str">
        <f>VLOOKUP(AP3,貸切バス!$A:$AC,AP2,0)</f>
        <v/>
      </c>
      <c r="AQ7" s="125">
        <f>VLOOKUP(AQ3,貸切バス!$A:$AC,AQ2,0)</f>
        <v>0</v>
      </c>
      <c r="AR7" s="125">
        <f>VLOOKUP(AR3,貸切バス!$A:$AC,AR2,0)</f>
        <v>0</v>
      </c>
      <c r="AS7" s="125" t="str">
        <f>VLOOKUP(AS3,貸切バス!$A:$AC,AS2,0)</f>
        <v/>
      </c>
      <c r="AT7" s="125">
        <f>VLOOKUP(AT3,貸切バス!$A:$AC,AT2,0)</f>
        <v>0</v>
      </c>
      <c r="AU7" s="125">
        <f>VLOOKUP(AU3,貸切バス!$A:$AC,AU2,0)</f>
        <v>0</v>
      </c>
      <c r="AV7" s="125" t="str">
        <f>VLOOKUP(AV3,貸切バス!$A:$AC,AV2,0)</f>
        <v/>
      </c>
      <c r="AW7" s="125">
        <f>VLOOKUP(AW3,貸切バス!$A:$AC,AW2,0)</f>
        <v>0</v>
      </c>
      <c r="AX7" s="125">
        <f>VLOOKUP(AX3,貸切バス!$A:$AC,AX2,0)</f>
        <v>0</v>
      </c>
      <c r="AY7" s="125" t="str">
        <f>VLOOKUP(AY3,貸切バス!$A:$AC,AY2,0)</f>
        <v/>
      </c>
      <c r="AZ7" s="125">
        <f>VLOOKUP(AZ3,貸切バス!$A:$AC,AZ2,0)</f>
        <v>0</v>
      </c>
      <c r="BA7" s="125">
        <f>VLOOKUP(BA3,貸切バス!$A:$AC,BA2,0)</f>
        <v>0</v>
      </c>
      <c r="BB7" s="125" t="str">
        <f>VLOOKUP(BB3,貸切バス!$A:$AC,BB2,0)</f>
        <v/>
      </c>
      <c r="BC7" s="125">
        <f>VLOOKUP(BC3,貸切バス!$A:$AC,BC2,0)</f>
        <v>0</v>
      </c>
      <c r="BD7" s="125">
        <f>VLOOKUP(BD3,貸切バス!$A:$AC,BD2,0)</f>
        <v>0</v>
      </c>
      <c r="BE7" s="125" t="str">
        <f>VLOOKUP(BE3,貸切バス!$A:$AC,BE2,0)</f>
        <v/>
      </c>
      <c r="BF7" s="125">
        <f>VLOOKUP(BF3,貸切バス!$A:$AC,BF2,0)</f>
        <v>0</v>
      </c>
      <c r="BG7" s="125">
        <f>VLOOKUP(BG3,貸切バス!$A:$AC,BG2,0)</f>
        <v>0</v>
      </c>
      <c r="BH7" s="125" t="str">
        <f>VLOOKUP(BH3,貸切バス!$A:$AC,BH2,0)</f>
        <v/>
      </c>
      <c r="BI7" s="125">
        <f>VLOOKUP(BI3,貸切バス!$A:$AC,BI2,0)</f>
        <v>0</v>
      </c>
      <c r="BJ7" s="125">
        <f>VLOOKUP(BJ3,貸切バス!$A:$AC,BJ2,0)</f>
        <v>0</v>
      </c>
      <c r="BK7" s="125" t="str">
        <f>VLOOKUP(BK3,貸切バス!$A:$AC,BK2,0)</f>
        <v/>
      </c>
      <c r="BL7" s="125">
        <f>VLOOKUP(BL3,貸切バス!$A:$AC,BL2,0)</f>
        <v>0</v>
      </c>
      <c r="BM7" s="125">
        <f>VLOOKUP(BM3,貸切バス!$A:$AC,BM2,0)</f>
        <v>0</v>
      </c>
      <c r="BN7" s="125" t="str">
        <f>VLOOKUP(BN3,貸切バス!$A:$AC,BN2,0)</f>
        <v/>
      </c>
      <c r="BO7" s="125">
        <f>VLOOKUP(BO3,貸切バス!$A:$AC,BO2,0)</f>
        <v>0</v>
      </c>
      <c r="BP7" s="125">
        <f>VLOOKUP(BP3,貸切バス!$A:$AC,BP2,0)</f>
        <v>0</v>
      </c>
      <c r="BQ7" s="125" t="str">
        <f>VLOOKUP(BQ3,貸切バス!$A:$AC,BQ2,0)</f>
        <v/>
      </c>
      <c r="BR7" s="125">
        <f>VLOOKUP(BR3,貸切バス!$A:$AC,BR2,0)</f>
        <v>0</v>
      </c>
      <c r="BS7" s="125">
        <f>VLOOKUP(BS3,貸切バス!$A:$AC,BS2,0)</f>
        <v>0</v>
      </c>
      <c r="BT7" s="125" t="str">
        <f>VLOOKUP(BT3,貸切バス!$A:$AC,BT2,0)</f>
        <v/>
      </c>
      <c r="BU7" s="125">
        <f>VLOOKUP(BU3,貸切バス!$A:$AC,BU2,0)</f>
        <v>0</v>
      </c>
      <c r="BV7" s="125">
        <f>VLOOKUP(BV3,貸切バス!$A:$AC,BV2,0)</f>
        <v>0</v>
      </c>
      <c r="BW7" s="125" t="str">
        <f>VLOOKUP(BW3,貸切バス!$A:$AC,BW2,0)</f>
        <v/>
      </c>
      <c r="BX7" s="125">
        <f>VLOOKUP(BX3,貸切バス!$A:$AC,BX2,0)</f>
        <v>0</v>
      </c>
      <c r="BY7" s="125">
        <f>VLOOKUP(BY3,貸切バス!$A:$AC,BY2,0)</f>
        <v>0</v>
      </c>
      <c r="BZ7" s="125" t="str">
        <f>VLOOKUP(BZ3,貸切バス!$A:$AC,BZ2,0)</f>
        <v/>
      </c>
      <c r="CA7" s="125">
        <f>VLOOKUP(CA3,貸切バス!$A:$AC,CA2,0)</f>
        <v>0</v>
      </c>
      <c r="CB7" s="125">
        <f>VLOOKUP(CB3,貸切バス!$A:$AC,CB2,0)</f>
        <v>0</v>
      </c>
      <c r="CC7" s="125" t="str">
        <f>VLOOKUP(CC3,貸切バス!$A:$AC,CC2,0)</f>
        <v/>
      </c>
      <c r="CD7" s="125">
        <f>VLOOKUP(CD3,貸切バス!$A:$AC,CD2,0)</f>
        <v>0</v>
      </c>
      <c r="CE7" s="125">
        <f>VLOOKUP(CE3,貸切バス!$A:$AC,CE2,0)</f>
        <v>0</v>
      </c>
      <c r="CF7" s="125" t="str">
        <f>VLOOKUP(CF3,貸切バス!$A:$AC,CF2,0)</f>
        <v/>
      </c>
      <c r="CG7" s="125">
        <f>VLOOKUP(CG3,貸切バス!$A:$AC,CG2,0)</f>
        <v>0</v>
      </c>
      <c r="CH7" s="125">
        <f>VLOOKUP(CH3,貸切バス!$A:$AC,CH2,0)</f>
        <v>0</v>
      </c>
      <c r="CI7" s="125" t="str">
        <f>VLOOKUP(CI3,貸切バス!$A:$AC,CI2,0)</f>
        <v/>
      </c>
      <c r="CJ7" s="125">
        <f>VLOOKUP(CJ3,貸切バス!$A:$AC,CJ2,0)</f>
        <v>0</v>
      </c>
      <c r="CK7" s="125">
        <f>VLOOKUP(CK3,貸切バス!$A:$AC,CK2,0)</f>
        <v>0</v>
      </c>
      <c r="CL7" s="125" t="str">
        <f>VLOOKUP(CL3,貸切バス!$A:$AC,CL2,0)</f>
        <v/>
      </c>
      <c r="CM7" s="125">
        <f>VLOOKUP(CM3,貸切バス!$A:$AC,CM2,0)</f>
        <v>0</v>
      </c>
      <c r="CN7" s="125">
        <f>VLOOKUP(CN3,貸切バス!$A:$AC,CN2,0)</f>
        <v>0</v>
      </c>
      <c r="CO7" s="125" t="str">
        <f>VLOOKUP(CO3,貸切バス!$A:$AC,CO2,0)</f>
        <v/>
      </c>
      <c r="CP7" s="125" t="str">
        <f>VLOOKUP(CP3,貸切バス!$A:$AC,CP2,0)</f>
        <v>事業概要：</v>
      </c>
      <c r="CQ7" s="125">
        <f>VLOOKUP(CQ3,貸切バス!$A:$AC,CQ2,0)</f>
        <v>0</v>
      </c>
      <c r="CR7" s="125">
        <f>VLOOKUP(CR3,貸切バス!$A:$AC,CR2,0)</f>
        <v>0</v>
      </c>
      <c r="CS7" s="125" t="str">
        <f>VLOOKUP(CS3,貸切バス!$A:$AC,CS2,0)</f>
        <v/>
      </c>
      <c r="CT7" s="125" t="str">
        <f>VLOOKUP(CT3,貸切バス!$A:$AC,CT2,0)</f>
        <v>事業概要：</v>
      </c>
      <c r="CU7" s="125">
        <f>VLOOKUP(CU3,貸切バス!$A:$AC,CU2,0)</f>
        <v>0</v>
      </c>
      <c r="CV7" s="125">
        <f>VLOOKUP(CV3,貸切バス!$A:$AC,CV2,0)</f>
        <v>0</v>
      </c>
      <c r="CW7" s="155" t="str">
        <f>VLOOKUP(CW3,貸切バス!$A:$AC,CW2,0)</f>
        <v/>
      </c>
      <c r="CX7" s="125">
        <f>VLOOKUP(CX3,貸切バス!$A:$AC,CX2,0)</f>
        <v>0</v>
      </c>
      <c r="CY7" s="125">
        <f>VLOOKUP(CY3,貸切バス!$A:$AC,CY2,0)</f>
        <v>0</v>
      </c>
      <c r="CZ7" s="125" t="str">
        <f>VLOOKUP(CZ3,貸切バス!$A:$AC,CZ2,0)</f>
        <v/>
      </c>
      <c r="DA7" s="125" t="str">
        <f>VLOOKUP(DA3,貸切バス!$A:$AC,DA2,0)</f>
        <v/>
      </c>
      <c r="DB7" s="125" t="str">
        <f>VLOOKUP(DB3,貸切バス!$A:$AC,DB2,0)</f>
        <v/>
      </c>
      <c r="DC7" s="125" t="str">
        <f>VLOOKUP(DC3,貸切バス!$A:$AC,DC2,0)</f>
        <v/>
      </c>
      <c r="DD7" s="125" t="str">
        <f>VLOOKUP(DD3,貸切バス!$A:$AC,DD2,0)</f>
        <v/>
      </c>
      <c r="DE7" s="125">
        <f>VLOOKUP(DE3,貸切バス!$A:$AC,DE2,0)</f>
        <v>0</v>
      </c>
      <c r="DF7" s="125">
        <f>VLOOKUP(DF3,貸切バス!$A:$AC,DF2,0)</f>
        <v>0</v>
      </c>
      <c r="DG7" s="125" t="str">
        <f>VLOOKUP(DG3,貸切バス!$A:$AC,DG2,0)</f>
        <v/>
      </c>
      <c r="DH7" s="125" t="str">
        <f>VLOOKUP(DH3,貸切バス!$A:$AC,DH2,0)</f>
        <v/>
      </c>
      <c r="DI7" s="125" t="str">
        <f>VLOOKUP(DI3,貸切バス!$A:$AC,DI2,0)</f>
        <v/>
      </c>
      <c r="DJ7" s="125" t="str">
        <f>VLOOKUP(DJ3,貸切バス!$A:$AC,DJ2,0)</f>
        <v/>
      </c>
      <c r="DK7" s="125" t="str">
        <f>VLOOKUP(DK3,貸切バス!$A:$AC,DK2,0)</f>
        <v/>
      </c>
      <c r="DL7" s="125">
        <f>VLOOKUP(DL3,貸切バス!$A:$AC,DL2,0)</f>
        <v>0</v>
      </c>
      <c r="DM7" s="125">
        <f>VLOOKUP(DM3,貸切バス!$A:$AC,DM2,0)</f>
        <v>0</v>
      </c>
      <c r="DN7" s="125" t="str">
        <f>VLOOKUP(DN3,貸切バス!$A:$AC,DN2,0)</f>
        <v/>
      </c>
      <c r="DO7" s="125" t="str">
        <f>VLOOKUP(DO3,貸切バス!$A:$AC,DO2,0)</f>
        <v/>
      </c>
      <c r="DP7" s="125" t="str">
        <f>VLOOKUP(DP3,貸切バス!$A:$AC,DP2,0)</f>
        <v/>
      </c>
      <c r="DQ7" s="125" t="str">
        <f>VLOOKUP(DQ3,貸切バス!$A:$AC,DQ2,0)</f>
        <v/>
      </c>
      <c r="DR7" s="125" t="str">
        <f>VLOOKUP(DR3,貸切バス!$A:$AC,DR2,0)</f>
        <v/>
      </c>
      <c r="DS7" s="125">
        <f>VLOOKUP(DS3,貸切バス!$A:$AC,DS2,0)</f>
        <v>0</v>
      </c>
      <c r="DT7" s="125">
        <f>VLOOKUP(DT3,貸切バス!$A:$AC,DT2,0)</f>
        <v>0</v>
      </c>
      <c r="DU7" s="125" t="str">
        <f>VLOOKUP(DU3,貸切バス!$A:$AC,DU2,0)</f>
        <v/>
      </c>
      <c r="DV7" s="125" t="str">
        <f>VLOOKUP(DV3,貸切バス!$A:$AC,DV2,0)</f>
        <v>事業概要：</v>
      </c>
      <c r="DW7" s="125" t="str">
        <f>VLOOKUP(DW3,貸切バス!$A:$AC,DW2,0)</f>
        <v/>
      </c>
      <c r="DX7" s="125" t="str">
        <f>VLOOKUP(DX3,貸切バス!$A:$AC,DX2,0)</f>
        <v/>
      </c>
      <c r="DY7" s="125" t="str">
        <f>VLOOKUP(DY3,貸切バス!$A:$AC,DY2,0)</f>
        <v/>
      </c>
      <c r="DZ7" s="125" t="str">
        <f>VLOOKUP(DZ3,貸切バス!$A:$AC,DZ2,0)</f>
        <v/>
      </c>
      <c r="EA7" s="125">
        <f>VLOOKUP(EA3,貸切バス!$A:$AC,EA2,0)</f>
        <v>0</v>
      </c>
      <c r="EB7" s="125">
        <f>VLOOKUP(EB3,貸切バス!$A:$AC,EB2,0)</f>
        <v>0</v>
      </c>
      <c r="EC7" s="125" t="str">
        <f>VLOOKUP(EC3,貸切バス!$A:$AC,EC2,0)</f>
        <v/>
      </c>
      <c r="ED7" s="125">
        <f>VLOOKUP(ED3,貸切バス!$A:$AC,ED2,0)</f>
        <v>0</v>
      </c>
      <c r="EE7" s="125">
        <f>VLOOKUP(EE3,貸切バス!$A:$AC,EE2,0)</f>
        <v>0</v>
      </c>
      <c r="EF7" s="125" t="str">
        <f>VLOOKUP(EF3,貸切バス!$A:$AC,EF2,0)</f>
        <v/>
      </c>
      <c r="EG7" s="125">
        <f>VLOOKUP(EG3,貸切バス!$A:$AC,EG2,0)</f>
        <v>0</v>
      </c>
      <c r="EH7" s="125">
        <f>VLOOKUP(EH3,貸切バス!$A:$AC,EH2,0)</f>
        <v>0</v>
      </c>
      <c r="EI7" s="125" t="str">
        <f>VLOOKUP(EI3,貸切バス!$A:$AC,EI2,0)</f>
        <v/>
      </c>
      <c r="EJ7" s="125" t="str">
        <f>VLOOKUP(EJ3,貸切バス!$A:$AC,EJ2,0)</f>
        <v>-</v>
      </c>
      <c r="EK7" s="125">
        <f>VLOOKUP(EK3,貸切バス!$A:$AC,EK2,0)</f>
        <v>0</v>
      </c>
      <c r="EL7" s="125" t="str">
        <f>VLOOKUP(EL3,貸切バス!$A:$AC,EL2,0)</f>
        <v/>
      </c>
      <c r="EM7" s="125">
        <f>VLOOKUP(EM3,貸切バス!$A:$AC,EM2,0)</f>
        <v>0</v>
      </c>
      <c r="EN7" s="125">
        <f>VLOOKUP(EN3,貸切バス!$A:$AC,EN2,0)</f>
        <v>0</v>
      </c>
      <c r="EO7" s="125" t="str">
        <f>VLOOKUP(EO3,貸切バス!$A:$AC,EO2,0)</f>
        <v/>
      </c>
      <c r="EP7" s="125">
        <f>VLOOKUP(EP3,貸切バス!$A:$AC,EP2,0)</f>
        <v>0</v>
      </c>
      <c r="EQ7" s="125">
        <f>VLOOKUP(EQ3,貸切バス!$A:$AC,EQ2,0)</f>
        <v>0</v>
      </c>
      <c r="ER7" s="125" t="str">
        <f>VLOOKUP(ER3,貸切バス!$A:$AC,ER2,0)</f>
        <v/>
      </c>
      <c r="ES7" s="125" t="str">
        <f>VLOOKUP(ES3,貸切バス!$A:$AC,ES2,0)</f>
        <v>事業概要：</v>
      </c>
      <c r="ET7" s="125">
        <f>VLOOKUP(ET3,貸切バス!$A:$AC,ET2,0)</f>
        <v>0</v>
      </c>
      <c r="EU7" s="125">
        <f>VLOOKUP(EU3,貸切バス!$A:$AC,EU2,0)</f>
        <v>0</v>
      </c>
      <c r="EV7" s="125" t="str">
        <f>VLOOKUP(EV3,貸切バス!$A:$AC,EV2,0)</f>
        <v/>
      </c>
      <c r="EW7" s="125">
        <f>VLOOKUP(EW3,貸切バス!$A:$AC,EW2,0)</f>
        <v>0</v>
      </c>
      <c r="EX7" s="125">
        <f>VLOOKUP(EX3,貸切バス!$A:$AC,EX2,0)</f>
        <v>0</v>
      </c>
      <c r="EY7" s="125" t="str">
        <f>VLOOKUP(EY3,貸切バス!$A:$AC,EY2,0)</f>
        <v/>
      </c>
      <c r="EZ7" s="125">
        <f>VLOOKUP(EZ3,貸切バス!$A:$AC,EZ2,0)</f>
        <v>0</v>
      </c>
      <c r="FA7" s="125">
        <f>VLOOKUP(FA3,貸切バス!$A:$AC,FA2,0)</f>
        <v>0</v>
      </c>
      <c r="FB7" s="125" t="str">
        <f>VLOOKUP(FB3,貸切バス!$A:$AC,FB2,0)</f>
        <v/>
      </c>
      <c r="FC7" s="125">
        <f>VLOOKUP(FC3,貸切バス!$A:$AC,FC2,0)</f>
        <v>0</v>
      </c>
      <c r="FD7" s="125">
        <f>VLOOKUP(FD3,貸切バス!$A:$AC,FD2,0)</f>
        <v>0</v>
      </c>
      <c r="FE7" s="125" t="str">
        <f>VLOOKUP(FE3,貸切バス!$A:$AC,FE2,0)</f>
        <v>ー</v>
      </c>
      <c r="FF7" s="125" t="str">
        <f>VLOOKUP(FF3,貸切バス!$A:$AC,FF2,0)</f>
        <v/>
      </c>
      <c r="FG7" s="125">
        <f>VLOOKUP(FG3,貸切バス!$A:$AC,FG2,0)</f>
        <v>0</v>
      </c>
      <c r="FH7" s="125">
        <f>VLOOKUP(FH3,貸切バス!$A:$AC,FH2,0)</f>
        <v>0</v>
      </c>
      <c r="FI7" s="125" t="str">
        <f>VLOOKUP(FI3,貸切バス!$A:$AC,FI2,0)</f>
        <v>ー</v>
      </c>
      <c r="FJ7" s="125" t="str">
        <f>VLOOKUP(FJ3,貸切バス!$A:$AC,FJ2,0)</f>
        <v/>
      </c>
      <c r="FK7" s="125">
        <f>VLOOKUP(FK3,貸切バス!$A:$AC,FK2,0)</f>
        <v>0</v>
      </c>
      <c r="FL7" s="125" t="str">
        <f>VLOOKUP(FL3,貸切バス!$A:$AC,FL2,0)</f>
        <v/>
      </c>
      <c r="FM7" s="125">
        <f>VLOOKUP(FM3,貸切バス!$A:$AC,FM2,0)</f>
        <v>0</v>
      </c>
      <c r="FN7" s="125">
        <f>VLOOKUP(FN3,貸切バス!$A:$AC,FN2,0)</f>
        <v>0</v>
      </c>
      <c r="FO7" s="125" t="str">
        <f>VLOOKUP(FO3,貸切バス!$A:$AC,FO2,0)</f>
        <v/>
      </c>
      <c r="FP7" s="125">
        <f>VLOOKUP(FP3,貸切バス!$A:$AC,FP2,0)</f>
        <v>0</v>
      </c>
      <c r="FQ7" s="125">
        <f>VLOOKUP(FQ3,貸切バス!$A:$AC,FQ2,0)</f>
        <v>0</v>
      </c>
      <c r="FR7" s="125">
        <f>VLOOKUP(FR3,貸切バス!$A:$AC,FR2,0)</f>
        <v>0</v>
      </c>
      <c r="FS7" s="125" t="str">
        <f>VLOOKUP(FS3,貸切バス!$A:$AC,FS2,0)</f>
        <v>ー</v>
      </c>
      <c r="FT7" s="125" t="str">
        <f>VLOOKUP(FT3,貸切バス!$A:$AC,FT2,0)</f>
        <v/>
      </c>
      <c r="FU7" s="125">
        <f>VLOOKUP(FU3,貸切バス!$A:$AC,FU2,0)</f>
        <v>0</v>
      </c>
      <c r="FV7" s="125">
        <f>VLOOKUP(FV3,貸切バス!$A:$AC,FV2,0)</f>
        <v>0</v>
      </c>
      <c r="FW7" s="125" t="str">
        <f>VLOOKUP(FW3,貸切バス!$A:$AC,FW2,0)</f>
        <v>ー</v>
      </c>
      <c r="FX7" s="125" t="str">
        <f>VLOOKUP(FX3,貸切バス!$A:$AC,FX2,0)</f>
        <v/>
      </c>
      <c r="FY7" s="125">
        <f>VLOOKUP(FY3,貸切バス!$A:$AC,FY2,0)</f>
        <v>0</v>
      </c>
      <c r="FZ7" s="125">
        <f>VLOOKUP(FZ3,貸切バス!$A:$AC,FZ2,0)</f>
        <v>0</v>
      </c>
      <c r="GA7" s="125" t="str">
        <f>VLOOKUP(GA3,貸切バス!$A:$AC,GA2,0)</f>
        <v>ー</v>
      </c>
      <c r="GB7" s="125" t="str">
        <f>VLOOKUP(GB3,貸切バス!$A:$AC,GB2,0)</f>
        <v/>
      </c>
      <c r="GC7" s="125">
        <f>VLOOKUP(GC3,貸切バス!$A:$AC,GC2,0)</f>
        <v>0</v>
      </c>
      <c r="GD7" s="125">
        <f>VLOOKUP(GD3,貸切バス!$A:$AC,GD2,0)</f>
        <v>0</v>
      </c>
      <c r="GE7" s="125" t="str">
        <f>VLOOKUP(GE3,貸切バス!$A:$AC,GE2,0)</f>
        <v>ー</v>
      </c>
      <c r="GF7" s="125" t="str">
        <f>VLOOKUP(GF3,貸切バス!$A:$AC,GF2,0)</f>
        <v/>
      </c>
      <c r="GG7" s="125">
        <f>VLOOKUP(GG3,貸切バス!$A:$AC,GG2,0)</f>
        <v>0</v>
      </c>
      <c r="GH7" s="125">
        <f>VLOOKUP(GH3,貸切バス!$A:$AC,GH2,0)</f>
        <v>0</v>
      </c>
      <c r="GI7" s="125" t="str">
        <f>VLOOKUP(GI3,貸切バス!$A:$AC,GI2,0)</f>
        <v>ー</v>
      </c>
      <c r="GJ7" s="125" t="str">
        <f>VLOOKUP(GJ3,貸切バス!$A:$AC,GJ2,0)</f>
        <v/>
      </c>
      <c r="GK7" s="125">
        <f>VLOOKUP(GK3,貸切バス!$A:$AC,GK2,0)</f>
        <v>0</v>
      </c>
      <c r="GL7" s="125">
        <f>VLOOKUP(GL3,貸切バス!$A:$AC,GL2,0)</f>
        <v>0</v>
      </c>
      <c r="GM7" s="125" t="str">
        <f>VLOOKUP(GM3,貸切バス!$A:$AC,GM2,0)</f>
        <v/>
      </c>
      <c r="GN7" s="125">
        <f>VLOOKUP(GN3,貸切バス!$A:$AC,GN2,0)</f>
        <v>0</v>
      </c>
      <c r="GO7" s="125">
        <f>VLOOKUP(GO3,貸切バス!$A:$AC,GO2,0)</f>
        <v>0</v>
      </c>
      <c r="GP7" s="125">
        <f>VLOOKUP(GP3,貸切バス!$A:$AC,GP2,0)</f>
        <v>0</v>
      </c>
      <c r="GQ7" s="125" t="str">
        <f>VLOOKUP(GQ3,貸切バス!$A:$AC,GQ2,0)</f>
        <v/>
      </c>
      <c r="GR7" s="125">
        <f>VLOOKUP(GR3,貸切バス!$A:$AC,GR2,0)</f>
        <v>0</v>
      </c>
      <c r="GS7" s="125">
        <f>VLOOKUP(GS3,貸切バス!$A:$AC,GS2,0)</f>
        <v>0</v>
      </c>
      <c r="GT7" s="125" t="str">
        <f>VLOOKUP(GT3,貸切バス!$A:$AC,GT2,0)</f>
        <v/>
      </c>
      <c r="GU7" s="125">
        <f>VLOOKUP(GU3,貸切バス!$A:$AC,GU2,0)</f>
        <v>0</v>
      </c>
      <c r="GV7" s="125">
        <f>VLOOKUP(GV3,貸切バス!$A:$AC,GV2,0)</f>
        <v>0</v>
      </c>
      <c r="GW7" s="125" t="str">
        <f>VLOOKUP(GW3,貸切バス!$A:$AC,GW2,0)</f>
        <v/>
      </c>
      <c r="GX7" s="125">
        <f>VLOOKUP(GX3,貸切バス!$A:$AC,GX2,0)</f>
        <v>0</v>
      </c>
      <c r="GY7" s="125">
        <f>VLOOKUP(GY3,貸切バス!$A:$AC,GY2,0)</f>
        <v>0</v>
      </c>
      <c r="GZ7" s="125" t="str">
        <f>VLOOKUP(GZ3,貸切バス!$A:$AC,GZ2,0)</f>
        <v/>
      </c>
      <c r="HA7" s="125">
        <f>VLOOKUP(HA3,貸切バス!$A:$AC,HA2,0)</f>
        <v>0</v>
      </c>
      <c r="HB7" s="125">
        <f>VLOOKUP(HB3,貸切バス!$A:$AC,HB2,0)</f>
        <v>0</v>
      </c>
      <c r="HC7" s="125" t="str">
        <f>VLOOKUP(HC3,貸切バス!$A:$AC,HC2,0)</f>
        <v/>
      </c>
      <c r="HD7" s="125">
        <f>VLOOKUP(HD3,貸切バス!$A:$AC,HD2,0)</f>
        <v>0</v>
      </c>
      <c r="HE7" s="125">
        <f>VLOOKUP(HE3,貸切バス!$A:$AC,HE2,0)</f>
        <v>0</v>
      </c>
      <c r="HF7" s="125" t="str">
        <f>VLOOKUP(HF3,貸切バス!$A:$AC,HF2,0)</f>
        <v/>
      </c>
      <c r="HG7" s="125">
        <f>VLOOKUP(HG3,貸切バス!$A:$AC,HG2,0)</f>
        <v>0</v>
      </c>
      <c r="HH7" s="125">
        <f>VLOOKUP(HH3,貸切バス!$A:$AC,HH2,0)</f>
        <v>0</v>
      </c>
      <c r="HI7" s="125" t="str">
        <f>VLOOKUP(HI3,貸切バス!$A:$AC,HI2,0)</f>
        <v/>
      </c>
      <c r="HJ7" s="125">
        <f>VLOOKUP(HJ3,貸切バス!$A:$AC,HJ2,0)</f>
        <v>0</v>
      </c>
      <c r="HK7" s="125">
        <f>VLOOKUP(HK3,貸切バス!$A:$AC,HK2,0)</f>
        <v>0</v>
      </c>
      <c r="HL7" s="125" t="str">
        <f>VLOOKUP(HL3,貸切バス!$A:$AC,HL2,0)</f>
        <v/>
      </c>
      <c r="HM7" s="125">
        <f>VLOOKUP(HM3,貸切バス!$A:$AC,HM2,0)</f>
        <v>0</v>
      </c>
      <c r="HN7" s="125">
        <f>VLOOKUP(HN3,貸切バス!$A:$AC,HN2,0)</f>
        <v>0</v>
      </c>
      <c r="HO7" s="125" t="str">
        <f>VLOOKUP(HO3,貸切バス!$A:$AC,HO2,0)</f>
        <v/>
      </c>
      <c r="HP7" s="125" t="str">
        <f>VLOOKUP(HP3,貸切バス!$A:$AC,HP2,0)</f>
        <v>事業概要：</v>
      </c>
      <c r="HQ7" s="125">
        <f>VLOOKUP(HQ3,貸切バス!$A:$AC,HQ2,0)</f>
        <v>0</v>
      </c>
      <c r="HR7" s="125">
        <f>VLOOKUP(HR3,貸切バス!$A:$AC,HR2,0)</f>
        <v>0</v>
      </c>
      <c r="HS7" s="125" t="str">
        <f>VLOOKUP(HS3,貸切バス!$A:$AC,HS2,0)</f>
        <v/>
      </c>
      <c r="HT7" s="125" t="str">
        <f>VLOOKUP(HT3,貸切バス!$A:$AC,HT2,0)</f>
        <v>事業概要：</v>
      </c>
      <c r="HU7" s="125">
        <f>VLOOKUP(HU3,貸切バス!$A:$AC,HU2,0)</f>
        <v>0</v>
      </c>
      <c r="HV7" s="125">
        <f>VLOOKUP(HV3,貸切バス!$A:$AC,HV2,0)</f>
        <v>0</v>
      </c>
      <c r="HW7" s="125" t="str">
        <f>VLOOKUP(HW3,貸切バス!$A:$AC,HW2,0)</f>
        <v/>
      </c>
      <c r="HX7" s="125" t="str">
        <f>VLOOKUP(HX3,貸切バス!$A:$AC,HX2,0)</f>
        <v>事業概要：</v>
      </c>
      <c r="HY7" s="125">
        <f>VLOOKUP(HY3,貸切バス!$A:$AC,HY2,0)</f>
        <v>0</v>
      </c>
      <c r="HZ7" s="125">
        <f>VLOOKUP(HZ3,貸切バス!$A:$AC,HZ2,0)</f>
        <v>0</v>
      </c>
      <c r="IA7" s="125" t="str">
        <f>VLOOKUP(IA3,貸切バス!$A:$AC,IA2,0)</f>
        <v/>
      </c>
      <c r="IB7" s="125">
        <f>VLOOKUP(IB3,貸切バス!$A:$AC,IB2,0)</f>
        <v>0</v>
      </c>
      <c r="IC7" s="125">
        <f>VLOOKUP(IC3,貸切バス!$A:$AC,IC2,0)</f>
        <v>0</v>
      </c>
      <c r="ID7" s="125" t="str">
        <f>VLOOKUP(ID3,貸切バス!$A:$AC,ID2,0)</f>
        <v/>
      </c>
      <c r="IE7" s="125">
        <f>VLOOKUP(IE3,貸切バス!$A:$AC,IE2,0)</f>
        <v>0</v>
      </c>
      <c r="IF7" s="125">
        <f>VLOOKUP(IF3,貸切バス!$A:$AC,IF2,0)</f>
        <v>0</v>
      </c>
      <c r="IG7" s="125" t="str">
        <f>VLOOKUP(IG3,貸切バス!$A:$AC,IG2,0)</f>
        <v/>
      </c>
      <c r="IH7" s="125" t="str">
        <f>VLOOKUP(IH3,貸切バス!$A:$AC,IH2,0)</f>
        <v>事業概要：</v>
      </c>
    </row>
    <row r="9" spans="1:276">
      <c r="I9" s="37">
        <v>5</v>
      </c>
      <c r="M9" s="37">
        <v>5</v>
      </c>
      <c r="Q9" s="37">
        <v>5</v>
      </c>
      <c r="U9" s="37">
        <v>5</v>
      </c>
      <c r="Y9" s="37">
        <v>5</v>
      </c>
      <c r="AC9" s="37">
        <v>5</v>
      </c>
      <c r="AG9" s="37">
        <v>5</v>
      </c>
      <c r="AK9" s="37">
        <v>5</v>
      </c>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153"/>
      <c r="C10" s="153"/>
      <c r="D10" s="153"/>
      <c r="E10" s="153"/>
      <c r="F10" s="153"/>
      <c r="G10" s="153"/>
      <c r="H10" s="153"/>
      <c r="I10" s="394" t="s">
        <v>306</v>
      </c>
      <c r="J10" s="395"/>
      <c r="K10" s="395"/>
      <c r="L10" s="396"/>
      <c r="M10" s="397" t="s">
        <v>307</v>
      </c>
      <c r="N10" s="398"/>
      <c r="O10" s="398"/>
      <c r="P10" s="399"/>
      <c r="Q10" s="394" t="s">
        <v>308</v>
      </c>
      <c r="R10" s="395"/>
      <c r="S10" s="395"/>
      <c r="T10" s="396"/>
      <c r="U10" s="397" t="s">
        <v>309</v>
      </c>
      <c r="V10" s="398"/>
      <c r="W10" s="398"/>
      <c r="X10" s="399"/>
      <c r="Y10" s="397" t="s">
        <v>311</v>
      </c>
      <c r="Z10" s="398"/>
      <c r="AA10" s="398"/>
      <c r="AB10" s="399"/>
      <c r="AC10" s="397" t="s">
        <v>312</v>
      </c>
      <c r="AD10" s="398"/>
      <c r="AE10" s="398"/>
      <c r="AF10" s="399"/>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ht="63" customHeight="1">
      <c r="I11" s="394" t="s">
        <v>310</v>
      </c>
      <c r="J11" s="395"/>
      <c r="K11" s="395"/>
      <c r="L11" s="395"/>
      <c r="M11" s="394" t="s">
        <v>310</v>
      </c>
      <c r="N11" s="395"/>
      <c r="O11" s="395"/>
      <c r="P11" s="395"/>
      <c r="Q11" s="394" t="s">
        <v>310</v>
      </c>
      <c r="R11" s="395"/>
      <c r="S11" s="395"/>
      <c r="T11" s="395"/>
      <c r="U11" s="394" t="s">
        <v>310</v>
      </c>
      <c r="V11" s="395"/>
      <c r="W11" s="395"/>
      <c r="X11" s="395"/>
      <c r="Y11" s="394" t="s">
        <v>310</v>
      </c>
      <c r="Z11" s="395"/>
      <c r="AA11" s="395"/>
      <c r="AB11" s="395"/>
      <c r="AC11" s="394" t="s">
        <v>310</v>
      </c>
      <c r="AD11" s="395"/>
      <c r="AE11" s="395"/>
      <c r="AF11" s="396"/>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02" customFormat="1" ht="185.25" customHeight="1">
      <c r="A12" s="37"/>
      <c r="B12" s="156"/>
      <c r="C12" s="156"/>
      <c r="D12" s="37"/>
      <c r="E12" s="37"/>
      <c r="F12" s="37"/>
      <c r="G12" s="37"/>
      <c r="H12" s="37"/>
      <c r="I12" s="391" t="str">
        <f>VLOOKUP(I10,貸切バス!$A:$AC,I9,0)</f>
        <v>（記載例）
・I1　リフト付きバス
質問内容：○○○</v>
      </c>
      <c r="J12" s="392"/>
      <c r="K12" s="392"/>
      <c r="L12" s="393"/>
      <c r="M12" s="391" t="str">
        <f>VLOOKUP(M10,貸切バス!$A:$AC,M9,0)</f>
        <v>（記載例）
・D1　運行管理支援システム
質問内容：○○○</v>
      </c>
      <c r="N12" s="392"/>
      <c r="O12" s="392"/>
      <c r="P12" s="393"/>
      <c r="Q12" s="391" t="str">
        <f>VLOOKUP(Q10,貸切バス!$A:$AC,Q9,0)</f>
        <v>（記載例）
・D25　クレジット決済機器
質問内容：○○○</v>
      </c>
      <c r="R12" s="392"/>
      <c r="S12" s="392"/>
      <c r="T12" s="393"/>
      <c r="U12" s="391" t="str">
        <f>VLOOKUP(U10,貸切バス!$A:$AC,U9,0)</f>
        <v>（記載例）
・I10　多言語案内用タブレット
質問内容：○○○</v>
      </c>
      <c r="V12" s="392"/>
      <c r="W12" s="392"/>
      <c r="X12" s="393"/>
      <c r="Y12" s="391" t="str">
        <f>VLOOKUP(Y10,貸切バス!$A:$AC,Y9,0)</f>
        <v>（記載例）
・H1　二種免許取得のための教習
質問内容：○○○</v>
      </c>
      <c r="Z12" s="392"/>
      <c r="AA12" s="392"/>
      <c r="AB12" s="393"/>
      <c r="AC12" s="391" t="str">
        <f>VLOOKUP(AC10,貸切バス!$A:$AC,AC9,0)</f>
        <v>（記載例）
・G1　二次交通への円滑なアクセスに資する乗場の設置
質問内容：○○○</v>
      </c>
      <c r="AD12" s="392"/>
      <c r="AE12" s="392"/>
      <c r="AF12" s="393"/>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246" spans="243:618" ht="21">
      <c r="II246" s="37" ph="1"/>
      <c r="IJ246" s="37" ph="1"/>
      <c r="IK246" s="37" ph="1"/>
      <c r="IL246" s="37" ph="1"/>
      <c r="IM246" s="37" ph="1"/>
      <c r="IN246" s="37" ph="1"/>
      <c r="IO246" s="37" ph="1"/>
      <c r="IP246" s="37" ph="1"/>
      <c r="IQ246" s="37" ph="1"/>
      <c r="IR246" s="37" ph="1"/>
      <c r="IS246" s="37" ph="1"/>
      <c r="RG246" s="37" ph="1"/>
      <c r="RH246" s="37" ph="1"/>
      <c r="RI246" s="37" ph="1"/>
      <c r="RJ246" s="37" ph="1"/>
      <c r="RK246" s="37" ph="1"/>
      <c r="RL246" s="37" ph="1"/>
      <c r="RM246" s="37" ph="1"/>
      <c r="RN246" s="37" ph="1"/>
      <c r="RO246" s="37" ph="1"/>
      <c r="RP246" s="37" ph="1"/>
      <c r="RQ246" s="37" ph="1"/>
      <c r="RR246" s="37" ph="1"/>
      <c r="RS246" s="37" ph="1"/>
      <c r="RT246" s="37" ph="1"/>
      <c r="RU246" s="37" ph="1"/>
      <c r="RV246" s="37" ph="1"/>
      <c r="RW246" s="37" ph="1"/>
      <c r="RX246" s="37" ph="1"/>
      <c r="RY246" s="37" ph="1"/>
      <c r="RZ246" s="37" ph="1"/>
      <c r="SA246" s="37" ph="1"/>
      <c r="SB246" s="37" ph="1"/>
      <c r="SC246" s="37" ph="1"/>
      <c r="SD246" s="37" ph="1"/>
      <c r="SE246" s="37" ph="1"/>
      <c r="SF246" s="37" ph="1"/>
      <c r="SG246" s="37" ph="1"/>
      <c r="SH246" s="37" ph="1"/>
      <c r="SI246" s="37" ph="1"/>
      <c r="SJ246" s="37" ph="1"/>
      <c r="SK246" s="37" ph="1"/>
      <c r="SL246" s="37" ph="1"/>
      <c r="SM246" s="37" ph="1"/>
      <c r="SN246" s="37" ph="1"/>
      <c r="SO246" s="37" ph="1"/>
      <c r="SP246" s="37" ph="1"/>
      <c r="SQ246" s="37" ph="1"/>
      <c r="SR246" s="37" ph="1"/>
      <c r="SS246" s="37" ph="1"/>
      <c r="ST246" s="37" ph="1"/>
      <c r="SU246" s="37" ph="1"/>
      <c r="SV246" s="37" ph="1"/>
      <c r="SW246" s="37" ph="1"/>
      <c r="SX246" s="37" ph="1"/>
      <c r="SY246" s="37" ph="1"/>
      <c r="SZ246" s="37" ph="1"/>
      <c r="TA246" s="37" ph="1"/>
      <c r="TB246" s="37" ph="1"/>
      <c r="TC246" s="37" ph="1"/>
      <c r="TD246" s="37" ph="1"/>
      <c r="TE246" s="37" ph="1"/>
      <c r="TF246" s="37" ph="1"/>
      <c r="TG246" s="37" ph="1"/>
      <c r="TH246" s="37" ph="1"/>
      <c r="TI246" s="37" ph="1"/>
      <c r="TJ246" s="37" ph="1"/>
      <c r="TK246" s="37" ph="1"/>
      <c r="TL246" s="37" ph="1"/>
      <c r="TM246" s="37" ph="1"/>
      <c r="TN246" s="37" ph="1"/>
      <c r="TO246" s="37" ph="1"/>
      <c r="TP246" s="37" ph="1"/>
      <c r="TQ246" s="37" ph="1"/>
      <c r="TR246" s="37" ph="1"/>
      <c r="TS246" s="37" ph="1"/>
      <c r="TT246" s="37" ph="1"/>
      <c r="TU246" s="37" ph="1"/>
      <c r="TV246" s="37" ph="1"/>
      <c r="TW246" s="37" ph="1"/>
      <c r="TX246" s="37" ph="1"/>
      <c r="TY246" s="37" ph="1"/>
      <c r="TZ246" s="37" ph="1"/>
      <c r="UA246" s="37" ph="1"/>
      <c r="UB246" s="37" ph="1"/>
      <c r="UC246" s="37" ph="1"/>
      <c r="UD246" s="37" ph="1"/>
      <c r="UE246" s="37" ph="1"/>
      <c r="UF246" s="37" ph="1"/>
      <c r="UG246" s="37" ph="1"/>
      <c r="UH246" s="37" ph="1"/>
      <c r="UI246" s="37" ph="1"/>
      <c r="UJ246" s="37" ph="1"/>
      <c r="UK246" s="37" ph="1"/>
      <c r="UL246" s="37" ph="1"/>
      <c r="UM246" s="37" ph="1"/>
      <c r="UN246" s="37" ph="1"/>
      <c r="UO246" s="37" ph="1"/>
      <c r="UP246" s="37" ph="1"/>
      <c r="UQ246" s="37" ph="1"/>
      <c r="UR246" s="37" ph="1"/>
      <c r="US246" s="37" ph="1"/>
      <c r="UT246" s="37" ph="1"/>
      <c r="UU246" s="37" ph="1"/>
      <c r="UV246" s="37" ph="1"/>
      <c r="UW246" s="37" ph="1"/>
      <c r="UX246" s="37" ph="1"/>
      <c r="UY246" s="37" ph="1"/>
      <c r="UZ246" s="37" ph="1"/>
      <c r="VA246" s="37" ph="1"/>
      <c r="VB246" s="37" ph="1"/>
      <c r="VC246" s="37" ph="1"/>
      <c r="VD246" s="37" ph="1"/>
      <c r="VE246" s="37" ph="1"/>
      <c r="VF246" s="37" ph="1"/>
      <c r="VG246" s="37" ph="1"/>
      <c r="VH246" s="37" ph="1"/>
      <c r="VI246" s="37" ph="1"/>
      <c r="VJ246" s="37" ph="1"/>
      <c r="VK246" s="37" ph="1"/>
      <c r="VL246" s="37" ph="1"/>
      <c r="VM246" s="37" ph="1"/>
      <c r="VN246" s="37" ph="1"/>
      <c r="VO246" s="37" ph="1"/>
      <c r="VP246" s="37" ph="1"/>
      <c r="VQ246" s="37" ph="1"/>
      <c r="VR246" s="37" ph="1"/>
      <c r="VS246" s="37" ph="1"/>
      <c r="VT246" s="37" ph="1"/>
      <c r="VU246" s="37" ph="1"/>
      <c r="VV246" s="37" ph="1"/>
      <c r="VW246" s="37" ph="1"/>
      <c r="VX246" s="37" ph="1"/>
      <c r="VY246" s="37" ph="1"/>
      <c r="VZ246" s="37" ph="1"/>
      <c r="WA246" s="37" ph="1"/>
      <c r="WB246" s="37" ph="1"/>
      <c r="WC246" s="37" ph="1"/>
      <c r="WD246" s="37" ph="1"/>
      <c r="WE246" s="37" ph="1"/>
      <c r="WF246" s="37" ph="1"/>
      <c r="WG246" s="37" ph="1"/>
      <c r="WH246" s="37" ph="1"/>
      <c r="WI246" s="37" ph="1"/>
      <c r="WJ246" s="37" ph="1"/>
      <c r="WK246" s="37" ph="1"/>
      <c r="WL246" s="37" ph="1"/>
      <c r="WM246" s="37" ph="1"/>
      <c r="WN246" s="37" ph="1"/>
      <c r="WO246" s="37" ph="1"/>
      <c r="WP246" s="37" ph="1"/>
      <c r="WQ246" s="37" ph="1"/>
      <c r="WR246" s="37" ph="1"/>
      <c r="WS246" s="37" ph="1"/>
      <c r="WT246" s="37" ph="1"/>
    </row>
    <row r="247" spans="243:618" ht="21">
      <c r="II247" s="37" ph="1"/>
      <c r="IJ247" s="37" ph="1"/>
      <c r="IK247" s="37" ph="1"/>
      <c r="IL247" s="37" ph="1"/>
      <c r="IM247" s="37" ph="1"/>
      <c r="IN247" s="37" ph="1"/>
      <c r="IO247" s="37" ph="1"/>
      <c r="IP247" s="37" ph="1"/>
      <c r="IQ247" s="37" ph="1"/>
      <c r="IR247" s="37" ph="1"/>
      <c r="IS247" s="37" ph="1"/>
      <c r="RG247" s="37" ph="1"/>
      <c r="RH247" s="37" ph="1"/>
      <c r="RI247" s="37" ph="1"/>
      <c r="RJ247" s="37" ph="1"/>
      <c r="RK247" s="37" ph="1"/>
      <c r="RL247" s="37" ph="1"/>
      <c r="RM247" s="37" ph="1"/>
      <c r="RN247" s="37" ph="1"/>
      <c r="RO247" s="37" ph="1"/>
      <c r="RP247" s="37" ph="1"/>
      <c r="RQ247" s="37" ph="1"/>
      <c r="RR247" s="37" ph="1"/>
      <c r="RS247" s="37" ph="1"/>
      <c r="RT247" s="37" ph="1"/>
      <c r="RU247" s="37" ph="1"/>
      <c r="RV247" s="37" ph="1"/>
      <c r="RW247" s="37" ph="1"/>
      <c r="RX247" s="37" ph="1"/>
      <c r="RY247" s="37" ph="1"/>
      <c r="RZ247" s="37" ph="1"/>
      <c r="SA247" s="37" ph="1"/>
      <c r="SB247" s="37" ph="1"/>
      <c r="SC247" s="37" ph="1"/>
      <c r="SD247" s="37" ph="1"/>
      <c r="SE247" s="37" ph="1"/>
      <c r="SF247" s="37" ph="1"/>
      <c r="SG247" s="37" ph="1"/>
      <c r="SH247" s="37" ph="1"/>
      <c r="SI247" s="37" ph="1"/>
      <c r="SJ247" s="37" ph="1"/>
      <c r="SK247" s="37" ph="1"/>
      <c r="SL247" s="37" ph="1"/>
      <c r="SM247" s="37" ph="1"/>
      <c r="SN247" s="37" ph="1"/>
      <c r="SO247" s="37" ph="1"/>
      <c r="SP247" s="37" ph="1"/>
      <c r="SQ247" s="37" ph="1"/>
      <c r="SR247" s="37" ph="1"/>
      <c r="SS247" s="37" ph="1"/>
      <c r="ST247" s="37" ph="1"/>
      <c r="SU247" s="37" ph="1"/>
      <c r="SV247" s="37" ph="1"/>
      <c r="SW247" s="37" ph="1"/>
      <c r="SX247" s="37" ph="1"/>
      <c r="SY247" s="37" ph="1"/>
      <c r="SZ247" s="37" ph="1"/>
      <c r="TA247" s="37" ph="1"/>
      <c r="TB247" s="37" ph="1"/>
      <c r="TC247" s="37" ph="1"/>
      <c r="TD247" s="37" ph="1"/>
      <c r="TE247" s="37" ph="1"/>
      <c r="TF247" s="37" ph="1"/>
      <c r="TG247" s="37" ph="1"/>
      <c r="TH247" s="37" ph="1"/>
      <c r="TI247" s="37" ph="1"/>
      <c r="TJ247" s="37" ph="1"/>
      <c r="TK247" s="37" ph="1"/>
      <c r="TL247" s="37" ph="1"/>
      <c r="TM247" s="37" ph="1"/>
      <c r="TN247" s="37" ph="1"/>
      <c r="TO247" s="37" ph="1"/>
      <c r="TP247" s="37" ph="1"/>
      <c r="TQ247" s="37" ph="1"/>
      <c r="TR247" s="37" ph="1"/>
      <c r="TS247" s="37" ph="1"/>
      <c r="TT247" s="37" ph="1"/>
      <c r="TU247" s="37" ph="1"/>
      <c r="TV247" s="37" ph="1"/>
      <c r="TW247" s="37" ph="1"/>
      <c r="TX247" s="37" ph="1"/>
      <c r="TY247" s="37" ph="1"/>
      <c r="TZ247" s="37" ph="1"/>
      <c r="UA247" s="37" ph="1"/>
      <c r="UB247" s="37" ph="1"/>
      <c r="UC247" s="37" ph="1"/>
      <c r="UD247" s="37" ph="1"/>
      <c r="UE247" s="37" ph="1"/>
      <c r="UF247" s="37" ph="1"/>
      <c r="UG247" s="37" ph="1"/>
      <c r="UH247" s="37" ph="1"/>
      <c r="UI247" s="37" ph="1"/>
      <c r="UJ247" s="37" ph="1"/>
      <c r="UK247" s="37" ph="1"/>
      <c r="UL247" s="37" ph="1"/>
      <c r="UM247" s="37" ph="1"/>
      <c r="UN247" s="37" ph="1"/>
      <c r="UO247" s="37" ph="1"/>
      <c r="UP247" s="37" ph="1"/>
      <c r="UQ247" s="37" ph="1"/>
      <c r="UR247" s="37" ph="1"/>
      <c r="US247" s="37" ph="1"/>
      <c r="UT247" s="37" ph="1"/>
      <c r="UU247" s="37" ph="1"/>
      <c r="UV247" s="37" ph="1"/>
      <c r="UW247" s="37" ph="1"/>
      <c r="UX247" s="37" ph="1"/>
      <c r="UY247" s="37" ph="1"/>
      <c r="UZ247" s="37" ph="1"/>
      <c r="VA247" s="37" ph="1"/>
      <c r="VB247" s="37" ph="1"/>
      <c r="VC247" s="37" ph="1"/>
      <c r="VD247" s="37" ph="1"/>
      <c r="VE247" s="37" ph="1"/>
      <c r="VF247" s="37" ph="1"/>
      <c r="VG247" s="37" ph="1"/>
      <c r="VH247" s="37" ph="1"/>
      <c r="VI247" s="37" ph="1"/>
      <c r="VJ247" s="37" ph="1"/>
      <c r="VK247" s="37" ph="1"/>
      <c r="VL247" s="37" ph="1"/>
      <c r="VM247" s="37" ph="1"/>
      <c r="VN247" s="37" ph="1"/>
      <c r="VO247" s="37" ph="1"/>
      <c r="VP247" s="37" ph="1"/>
      <c r="VQ247" s="37" ph="1"/>
      <c r="VR247" s="37" ph="1"/>
      <c r="VS247" s="37" ph="1"/>
      <c r="VT247" s="37" ph="1"/>
      <c r="VU247" s="37" ph="1"/>
      <c r="VV247" s="37" ph="1"/>
      <c r="VW247" s="37" ph="1"/>
      <c r="VX247" s="37" ph="1"/>
      <c r="VY247" s="37" ph="1"/>
      <c r="VZ247" s="37" ph="1"/>
      <c r="WA247" s="37" ph="1"/>
      <c r="WB247" s="37" ph="1"/>
      <c r="WC247" s="37" ph="1"/>
      <c r="WD247" s="37" ph="1"/>
      <c r="WE247" s="37" ph="1"/>
      <c r="WF247" s="37" ph="1"/>
      <c r="WG247" s="37" ph="1"/>
      <c r="WH247" s="37" ph="1"/>
      <c r="WI247" s="37" ph="1"/>
      <c r="WJ247" s="37" ph="1"/>
      <c r="WK247" s="37" ph="1"/>
      <c r="WL247" s="37" ph="1"/>
      <c r="WM247" s="37" ph="1"/>
      <c r="WN247" s="37" ph="1"/>
      <c r="WO247" s="37" ph="1"/>
      <c r="WP247" s="37" ph="1"/>
      <c r="WQ247" s="37" ph="1"/>
      <c r="WR247" s="37" ph="1"/>
      <c r="WS247" s="37" ph="1"/>
      <c r="WT247" s="37" ph="1"/>
    </row>
  </sheetData>
  <sheetProtection sheet="1" objects="1" scenarios="1"/>
  <mergeCells count="327">
    <mergeCell ref="HJ5:HJ6"/>
    <mergeCell ref="HK5:HK6"/>
    <mergeCell ref="HL5:HL6"/>
    <mergeCell ref="HG4:HI4"/>
    <mergeCell ref="HG5:HG6"/>
    <mergeCell ref="HH5:HH6"/>
    <mergeCell ref="HI5:HI6"/>
    <mergeCell ref="IA5:IA6"/>
    <mergeCell ref="IB5:IB6"/>
    <mergeCell ref="IB4:ID4"/>
    <mergeCell ref="IC5:IC6"/>
    <mergeCell ref="ID5:ID6"/>
    <mergeCell ref="IE5:IE6"/>
    <mergeCell ref="IF5:IF6"/>
    <mergeCell ref="IG5:IG6"/>
    <mergeCell ref="IH5:IH6"/>
    <mergeCell ref="HR5:HR6"/>
    <mergeCell ref="HS5:HS6"/>
    <mergeCell ref="HT5:HT6"/>
    <mergeCell ref="HU5:HU6"/>
    <mergeCell ref="HV5:HV6"/>
    <mergeCell ref="HW5:HW6"/>
    <mergeCell ref="HX5:HX6"/>
    <mergeCell ref="HY5:HY6"/>
    <mergeCell ref="HZ5:HZ6"/>
    <mergeCell ref="IE4:IH4"/>
    <mergeCell ref="GP5:GP6"/>
    <mergeCell ref="GQ5:GQ6"/>
    <mergeCell ref="GR5:GR6"/>
    <mergeCell ref="GS5:GS6"/>
    <mergeCell ref="GT5:GT6"/>
    <mergeCell ref="GU5:GU6"/>
    <mergeCell ref="GV5:GV6"/>
    <mergeCell ref="GW5:GW6"/>
    <mergeCell ref="GX5:GX6"/>
    <mergeCell ref="GY5:GY6"/>
    <mergeCell ref="GZ5:GZ6"/>
    <mergeCell ref="HA5:HA6"/>
    <mergeCell ref="HB5:HB6"/>
    <mergeCell ref="HC5:HC6"/>
    <mergeCell ref="HD5:HD6"/>
    <mergeCell ref="HE5:HE6"/>
    <mergeCell ref="HF5:HF6"/>
    <mergeCell ref="HM5:HM6"/>
    <mergeCell ref="HN5:HN6"/>
    <mergeCell ref="HO5:HO6"/>
    <mergeCell ref="HP5:HP6"/>
    <mergeCell ref="HQ5:HQ6"/>
    <mergeCell ref="GR4:GT4"/>
    <mergeCell ref="GU4:GW4"/>
    <mergeCell ref="GX4:GZ4"/>
    <mergeCell ref="HA4:HC4"/>
    <mergeCell ref="HD4:HF4"/>
    <mergeCell ref="HM4:HP4"/>
    <mergeCell ref="HQ4:HT4"/>
    <mergeCell ref="HU4:HX4"/>
    <mergeCell ref="HY4:IA4"/>
    <mergeCell ref="HJ4:HL4"/>
    <mergeCell ref="FK4:FM4"/>
    <mergeCell ref="FN4:FP4"/>
    <mergeCell ref="FQ4:FT4"/>
    <mergeCell ref="FU4:FX4"/>
    <mergeCell ref="FY4:GB4"/>
    <mergeCell ref="GC4:GF4"/>
    <mergeCell ref="GG4:GK4"/>
    <mergeCell ref="GL4:GN4"/>
    <mergeCell ref="GO4:GQ4"/>
    <mergeCell ref="ER5:ER6"/>
    <mergeCell ref="ES5:ES6"/>
    <mergeCell ref="ET5:ET6"/>
    <mergeCell ref="EU5:EU6"/>
    <mergeCell ref="EV5:EV6"/>
    <mergeCell ref="EW5:EW6"/>
    <mergeCell ref="EP4:ES4"/>
    <mergeCell ref="ET4:EV4"/>
    <mergeCell ref="EW4:EY4"/>
    <mergeCell ref="EP5:EP6"/>
    <mergeCell ref="EQ5:EQ6"/>
    <mergeCell ref="EZ4:FB4"/>
    <mergeCell ref="FC4:FF4"/>
    <mergeCell ref="FG4:FJ4"/>
    <mergeCell ref="GO5:GO6"/>
    <mergeCell ref="FR5:FR6"/>
    <mergeCell ref="FS5:FS6"/>
    <mergeCell ref="FT5:FT6"/>
    <mergeCell ref="FU5:FU6"/>
    <mergeCell ref="FH5:FH6"/>
    <mergeCell ref="GM5:GM6"/>
    <mergeCell ref="GN5:GN6"/>
    <mergeCell ref="FL5:FL6"/>
    <mergeCell ref="FM5:FM6"/>
    <mergeCell ref="GD5:GD6"/>
    <mergeCell ref="GE5:GE6"/>
    <mergeCell ref="GF5:GF6"/>
    <mergeCell ref="GG5:GG6"/>
    <mergeCell ref="GH5:GH6"/>
    <mergeCell ref="GI5:GI6"/>
    <mergeCell ref="GJ5:GJ6"/>
    <mergeCell ref="GK5:GK6"/>
    <mergeCell ref="FV5:FV6"/>
    <mergeCell ref="FW5:FW6"/>
    <mergeCell ref="FX5:FX6"/>
    <mergeCell ref="GL5:GL6"/>
    <mergeCell ref="FC5:FC6"/>
    <mergeCell ref="FD5:FD6"/>
    <mergeCell ref="FE5:FE6"/>
    <mergeCell ref="FF5:FF6"/>
    <mergeCell ref="FG5:FG6"/>
    <mergeCell ref="EX5:EX6"/>
    <mergeCell ref="EY5:EY6"/>
    <mergeCell ref="EZ5:EZ6"/>
    <mergeCell ref="FA5:FA6"/>
    <mergeCell ref="FB5:FB6"/>
    <mergeCell ref="FY5:FY6"/>
    <mergeCell ref="FN5:FN6"/>
    <mergeCell ref="FO5:FO6"/>
    <mergeCell ref="FZ5:FZ6"/>
    <mergeCell ref="GA5:GA6"/>
    <mergeCell ref="GB5:GB6"/>
    <mergeCell ref="GC5:GC6"/>
    <mergeCell ref="FP5:FP6"/>
    <mergeCell ref="FQ5:FQ6"/>
    <mergeCell ref="FI5:FI6"/>
    <mergeCell ref="FJ5:FJ6"/>
    <mergeCell ref="FK5:FK6"/>
    <mergeCell ref="EI5:EI6"/>
    <mergeCell ref="EJ5:EJ6"/>
    <mergeCell ref="EK5:EK6"/>
    <mergeCell ref="EL5:EL6"/>
    <mergeCell ref="EM5:EM6"/>
    <mergeCell ref="EN5:EN6"/>
    <mergeCell ref="EO5:EO6"/>
    <mergeCell ref="EG4:EI4"/>
    <mergeCell ref="EJ4:EL4"/>
    <mergeCell ref="EM4:EO4"/>
    <mergeCell ref="EB5:EB6"/>
    <mergeCell ref="EC5:EC6"/>
    <mergeCell ref="ED5:ED6"/>
    <mergeCell ref="EA5:EA6"/>
    <mergeCell ref="EE5:EE6"/>
    <mergeCell ref="EF5:EF6"/>
    <mergeCell ref="EG5:EG6"/>
    <mergeCell ref="EH5:EH6"/>
    <mergeCell ref="EA4:EC4"/>
    <mergeCell ref="ED4:EF4"/>
    <mergeCell ref="DS5:DS6"/>
    <mergeCell ref="DT5:DT6"/>
    <mergeCell ref="DU5:DU6"/>
    <mergeCell ref="DV5:DV6"/>
    <mergeCell ref="DW5:DW6"/>
    <mergeCell ref="DX5:DX6"/>
    <mergeCell ref="DY5:DY6"/>
    <mergeCell ref="DZ5:DZ6"/>
    <mergeCell ref="DS4:DZ4"/>
    <mergeCell ref="CX5:CX6"/>
    <mergeCell ref="CY5:CY6"/>
    <mergeCell ref="CZ5:CZ6"/>
    <mergeCell ref="DA5:DA6"/>
    <mergeCell ref="DB5:DB6"/>
    <mergeCell ref="DC5:DC6"/>
    <mergeCell ref="DD5:DD6"/>
    <mergeCell ref="DL4:DR4"/>
    <mergeCell ref="DE5:DE6"/>
    <mergeCell ref="DF5:DF6"/>
    <mergeCell ref="DG5:DG6"/>
    <mergeCell ref="DH5:DH6"/>
    <mergeCell ref="DI5:DI6"/>
    <mergeCell ref="DJ5:DJ6"/>
    <mergeCell ref="DK5:DK6"/>
    <mergeCell ref="DL5:DL6"/>
    <mergeCell ref="DE4:DK4"/>
    <mergeCell ref="DM5:DM6"/>
    <mergeCell ref="DN5:DN6"/>
    <mergeCell ref="DO5:DO6"/>
    <mergeCell ref="DP5:DP6"/>
    <mergeCell ref="DQ5:DQ6"/>
    <mergeCell ref="DR5:DR6"/>
    <mergeCell ref="CX4:DD4"/>
    <mergeCell ref="CM5:CM6"/>
    <mergeCell ref="CU4:CW4"/>
    <mergeCell ref="CN5:CN6"/>
    <mergeCell ref="CO5:CO6"/>
    <mergeCell ref="CP5:CP6"/>
    <mergeCell ref="CQ5:CQ6"/>
    <mergeCell ref="CR5:CR6"/>
    <mergeCell ref="CS5:CS6"/>
    <mergeCell ref="CT5:CT6"/>
    <mergeCell ref="CU5:CU6"/>
    <mergeCell ref="CV5:CV6"/>
    <mergeCell ref="CM4:CP4"/>
    <mergeCell ref="CQ4:CT4"/>
    <mergeCell ref="CW5:CW6"/>
    <mergeCell ref="BU4:BW4"/>
    <mergeCell ref="BU5:BU6"/>
    <mergeCell ref="BV5:BV6"/>
    <mergeCell ref="BW5:BW6"/>
    <mergeCell ref="CD4:CF4"/>
    <mergeCell ref="CG4:CI4"/>
    <mergeCell ref="CJ4:CL4"/>
    <mergeCell ref="BX5:BX6"/>
    <mergeCell ref="BY5:BY6"/>
    <mergeCell ref="CA5:CA6"/>
    <mergeCell ref="CB5:CB6"/>
    <mergeCell ref="CC5:CC6"/>
    <mergeCell ref="CD5:CD6"/>
    <mergeCell ref="BX4:BZ4"/>
    <mergeCell ref="CA4:CC4"/>
    <mergeCell ref="CE5:CE6"/>
    <mergeCell ref="CF5:CF6"/>
    <mergeCell ref="CG5:CG6"/>
    <mergeCell ref="CH5:CH6"/>
    <mergeCell ref="CI5:CI6"/>
    <mergeCell ref="CJ5:CJ6"/>
    <mergeCell ref="CK5:CK6"/>
    <mergeCell ref="CL5:CL6"/>
    <mergeCell ref="BZ5:BZ6"/>
    <mergeCell ref="BL4:BN4"/>
    <mergeCell ref="BL5:BL6"/>
    <mergeCell ref="BM5:BM6"/>
    <mergeCell ref="BN5:BN6"/>
    <mergeCell ref="BO4:BQ4"/>
    <mergeCell ref="BO5:BO6"/>
    <mergeCell ref="BP5:BP6"/>
    <mergeCell ref="BQ5:BQ6"/>
    <mergeCell ref="BR4:BT4"/>
    <mergeCell ref="BR5:BR6"/>
    <mergeCell ref="BS5:BS6"/>
    <mergeCell ref="BT5:BT6"/>
    <mergeCell ref="BC4:BE4"/>
    <mergeCell ref="BC5:BC6"/>
    <mergeCell ref="BD5:BD6"/>
    <mergeCell ref="BE5:BE6"/>
    <mergeCell ref="BF4:BH4"/>
    <mergeCell ref="BF5:BF6"/>
    <mergeCell ref="BG5:BG6"/>
    <mergeCell ref="BH5:BH6"/>
    <mergeCell ref="BI4:BK4"/>
    <mergeCell ref="BI5:BI6"/>
    <mergeCell ref="BJ5:BJ6"/>
    <mergeCell ref="BK5:BK6"/>
    <mergeCell ref="AT4:AV4"/>
    <mergeCell ref="AT5:AT6"/>
    <mergeCell ref="AU5:AU6"/>
    <mergeCell ref="AV5:AV6"/>
    <mergeCell ref="AW4:AY4"/>
    <mergeCell ref="AW5:AW6"/>
    <mergeCell ref="AX5:AX6"/>
    <mergeCell ref="AY5:AY6"/>
    <mergeCell ref="AZ4:BB4"/>
    <mergeCell ref="AZ5:AZ6"/>
    <mergeCell ref="BA5:BA6"/>
    <mergeCell ref="BB5:BB6"/>
    <mergeCell ref="AK4:AM4"/>
    <mergeCell ref="AK5:AK6"/>
    <mergeCell ref="AL5:AL6"/>
    <mergeCell ref="AM5:AM6"/>
    <mergeCell ref="AN4:AP4"/>
    <mergeCell ref="AN5:AN6"/>
    <mergeCell ref="AO5:AO6"/>
    <mergeCell ref="AP5:AP6"/>
    <mergeCell ref="AQ4:AS4"/>
    <mergeCell ref="AQ5:AQ6"/>
    <mergeCell ref="AR5:AR6"/>
    <mergeCell ref="AS5:AS6"/>
    <mergeCell ref="Y4:AA4"/>
    <mergeCell ref="Y5:Y6"/>
    <mergeCell ref="Z5:Z6"/>
    <mergeCell ref="AA5:AA6"/>
    <mergeCell ref="AE4:AG4"/>
    <mergeCell ref="AE5:AE6"/>
    <mergeCell ref="AF5:AF6"/>
    <mergeCell ref="AG5:AG6"/>
    <mergeCell ref="AH4:AJ4"/>
    <mergeCell ref="AH5:AH6"/>
    <mergeCell ref="AI5:AI6"/>
    <mergeCell ref="AJ5:AJ6"/>
    <mergeCell ref="AB4:AD4"/>
    <mergeCell ref="AB5:AB6"/>
    <mergeCell ref="AC5:AC6"/>
    <mergeCell ref="AD5:AD6"/>
    <mergeCell ref="S5:S6"/>
    <mergeCell ref="T5:T6"/>
    <mergeCell ref="S4:U4"/>
    <mergeCell ref="V4:X4"/>
    <mergeCell ref="U5:U6"/>
    <mergeCell ref="V5:V6"/>
    <mergeCell ref="W5:W6"/>
    <mergeCell ref="X5:X6"/>
    <mergeCell ref="M4:O4"/>
    <mergeCell ref="P4:R4"/>
    <mergeCell ref="M5:M6"/>
    <mergeCell ref="N5:N6"/>
    <mergeCell ref="O5:O6"/>
    <mergeCell ref="P5:P6"/>
    <mergeCell ref="Q5:Q6"/>
    <mergeCell ref="R5:R6"/>
    <mergeCell ref="G4:G6"/>
    <mergeCell ref="H4:H6"/>
    <mergeCell ref="A4:A6"/>
    <mergeCell ref="B4:B6"/>
    <mergeCell ref="C4:C6"/>
    <mergeCell ref="D4:D6"/>
    <mergeCell ref="I5:I6"/>
    <mergeCell ref="J5:J6"/>
    <mergeCell ref="K5:K6"/>
    <mergeCell ref="I4:L4"/>
    <mergeCell ref="E4:E6"/>
    <mergeCell ref="F4:F6"/>
    <mergeCell ref="L5:L6"/>
    <mergeCell ref="I12:L12"/>
    <mergeCell ref="M12:P12"/>
    <mergeCell ref="Q12:T12"/>
    <mergeCell ref="U12:X12"/>
    <mergeCell ref="Y12:AB12"/>
    <mergeCell ref="AC12:AF12"/>
    <mergeCell ref="I10:L10"/>
    <mergeCell ref="M10:P10"/>
    <mergeCell ref="Q10:T10"/>
    <mergeCell ref="U10:X10"/>
    <mergeCell ref="Y10:AB10"/>
    <mergeCell ref="AC10:AF10"/>
    <mergeCell ref="I11:L11"/>
    <mergeCell ref="M11:P11"/>
    <mergeCell ref="Q11:T11"/>
    <mergeCell ref="U11:X11"/>
    <mergeCell ref="Y11:AB11"/>
    <mergeCell ref="AC11:AF11"/>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貸切バス</vt:lpstr>
      <vt:lpstr>集計表</vt:lpstr>
      <vt:lpstr>貸切バス!Print_Area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下條 竜生</cp:lastModifiedBy>
  <cp:lastPrinted>2025-12-10T11:39:59Z</cp:lastPrinted>
  <dcterms:created xsi:type="dcterms:W3CDTF">2017-05-08T03:29:03Z</dcterms:created>
  <dcterms:modified xsi:type="dcterms:W3CDTF">2026-02-12T11:04:26Z</dcterms:modified>
</cp:coreProperties>
</file>