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W:\○文書仕分け中フォルダ２\サ対室\2.青班関係\1.貸切\★★各種原稿・資料\●令和６年度\★通達等改正\14_新たな運賃・料金の変更届出における原価計算書の記載及び確認要領について\"/>
    </mc:Choice>
  </mc:AlternateContent>
  <xr:revisionPtr revIDLastSave="0" documentId="13_ncr:1_{68856A5D-3711-4343-9871-68BEF40B5AA6}" xr6:coauthVersionLast="47" xr6:coauthVersionMax="47" xr10:uidLastSave="{00000000-0000-0000-0000-000000000000}"/>
  <bookViews>
    <workbookView xWindow="28680" yWindow="-4230" windowWidth="29040" windowHeight="15720" tabRatio="513" xr2:uid="{00000000-000D-0000-FFFF-FFFF00000000}"/>
  </bookViews>
  <sheets>
    <sheet name="様式1" sheetId="3" r:id="rId1"/>
    <sheet name="様式2" sheetId="7" r:id="rId2"/>
    <sheet name="様式3" sheetId="10" r:id="rId3"/>
    <sheet name="原価調査" sheetId="11" r:id="rId4"/>
  </sheets>
  <definedNames>
    <definedName name="_xlnm.Print_Area" localSheetId="3">原価調査!$A$1:$E$74</definedName>
    <definedName name="_xlnm.Print_Area" localSheetId="0">様式1!$A$1:$O$26</definedName>
    <definedName name="_xlnm.Print_Area" localSheetId="1">様式2!$A$1:$L$26</definedName>
    <definedName name="_xlnm.Print_Area" localSheetId="2">様式3!$A$1:$K$109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11" l="1"/>
  <c r="B9" i="11"/>
  <c r="C33" i="10"/>
  <c r="C28" i="10" s="1"/>
  <c r="E70" i="11"/>
  <c r="B54" i="11"/>
  <c r="B18" i="11"/>
  <c r="J6" i="11"/>
  <c r="B50" i="11" s="1"/>
  <c r="B51" i="11"/>
  <c r="B47" i="11"/>
  <c r="B37" i="11"/>
  <c r="B20" i="11"/>
  <c r="I9" i="3"/>
  <c r="G100" i="10"/>
  <c r="G96" i="10"/>
  <c r="G94" i="10"/>
  <c r="G95" i="10" s="1"/>
  <c r="B64" i="11"/>
  <c r="B55" i="11"/>
  <c r="B45" i="11"/>
  <c r="B43" i="11"/>
  <c r="B41" i="11"/>
  <c r="B39" i="11"/>
  <c r="B34" i="11"/>
  <c r="B33" i="11"/>
  <c r="B31" i="11"/>
  <c r="B30" i="11"/>
  <c r="B28" i="11"/>
  <c r="B27" i="11"/>
  <c r="B25" i="11"/>
  <c r="B24" i="11"/>
  <c r="H22" i="3"/>
  <c r="H19" i="3"/>
  <c r="E22" i="3"/>
  <c r="E55" i="10"/>
  <c r="E50" i="10"/>
  <c r="E17" i="10"/>
  <c r="E19" i="10" s="1"/>
  <c r="F14" i="10" s="1"/>
  <c r="C17" i="10"/>
  <c r="C19" i="10" s="1"/>
  <c r="D14" i="10" s="1"/>
  <c r="C50" i="10"/>
  <c r="B61" i="11" s="1"/>
  <c r="B63" i="11" s="1"/>
  <c r="C55" i="10"/>
  <c r="C87" i="10"/>
  <c r="B60" i="11" s="1"/>
  <c r="E96" i="10"/>
  <c r="E94" i="10"/>
  <c r="E95" i="10" s="1"/>
  <c r="E22" i="7"/>
  <c r="B9" i="10"/>
  <c r="K41" i="10"/>
  <c r="J33" i="10"/>
  <c r="J43" i="10" s="1"/>
  <c r="E17" i="7" s="1"/>
  <c r="E19" i="7" s="1"/>
  <c r="I39" i="10"/>
  <c r="K39" i="10" s="1"/>
  <c r="I38" i="10"/>
  <c r="K38" i="10" s="1"/>
  <c r="I34" i="10"/>
  <c r="K34" i="10" s="1"/>
  <c r="I35" i="10"/>
  <c r="K35" i="10" s="1"/>
  <c r="I36" i="10"/>
  <c r="K36" i="10" s="1"/>
  <c r="I31" i="10"/>
  <c r="K31" i="10" s="1"/>
  <c r="I32" i="10"/>
  <c r="K32" i="10" s="1"/>
  <c r="I30" i="10"/>
  <c r="K30" i="10" s="1"/>
  <c r="I27" i="10"/>
  <c r="K27" i="10" s="1"/>
  <c r="D33" i="10"/>
  <c r="D28" i="10" s="1"/>
  <c r="E33" i="10"/>
  <c r="E28" i="10" s="1"/>
  <c r="F33" i="10"/>
  <c r="F28" i="10" s="1"/>
  <c r="G33" i="10"/>
  <c r="G28" i="10" s="1"/>
  <c r="H33" i="10"/>
  <c r="H28" i="10" s="1"/>
  <c r="B7" i="11"/>
  <c r="E74" i="11"/>
  <c r="D74" i="11"/>
  <c r="J7" i="11"/>
  <c r="B6" i="11" l="1"/>
  <c r="J28" i="10"/>
  <c r="G101" i="10"/>
  <c r="G61" i="11"/>
  <c r="E17" i="3"/>
  <c r="E19" i="3" s="1"/>
  <c r="H16" i="3"/>
  <c r="D19" i="10"/>
  <c r="D18" i="10"/>
  <c r="D17" i="10"/>
  <c r="D16" i="10"/>
  <c r="D15" i="10"/>
  <c r="F15" i="10"/>
  <c r="F19" i="10"/>
  <c r="F18" i="10"/>
  <c r="F17" i="10"/>
  <c r="F16" i="10"/>
  <c r="I33" i="10"/>
  <c r="I43" i="10" s="1"/>
  <c r="F74" i="11"/>
  <c r="B8" i="11" l="1"/>
  <c r="H25" i="3"/>
  <c r="I28" i="10"/>
  <c r="K28" i="10" s="1"/>
  <c r="K33" i="10"/>
  <c r="K42" i="11"/>
  <c r="G36" i="11"/>
  <c r="G35" i="11"/>
  <c r="H30" i="11"/>
  <c r="G30" i="11"/>
  <c r="K51" i="11"/>
  <c r="K50" i="11"/>
  <c r="K49" i="11"/>
  <c r="K48" i="11"/>
  <c r="K47" i="11"/>
  <c r="K46" i="11"/>
  <c r="K45" i="11"/>
  <c r="K44" i="11"/>
  <c r="K43" i="11"/>
  <c r="H31" i="11"/>
  <c r="G31" i="11"/>
  <c r="E5" i="3" l="1"/>
  <c r="E16" i="3" s="1"/>
  <c r="I25" i="3"/>
  <c r="I17" i="3"/>
  <c r="I20" i="3"/>
  <c r="I21" i="3"/>
  <c r="I10" i="3"/>
  <c r="I23" i="3"/>
  <c r="I12" i="3"/>
  <c r="I5" i="3"/>
  <c r="I15" i="3"/>
  <c r="I6" i="3"/>
  <c r="I18" i="3"/>
  <c r="I19" i="3"/>
  <c r="I22" i="3"/>
  <c r="I11" i="3"/>
  <c r="I24" i="3"/>
  <c r="I13" i="3"/>
  <c r="I14" i="3"/>
  <c r="I7" i="3"/>
  <c r="I8" i="3"/>
  <c r="I16" i="3"/>
  <c r="K43" i="10"/>
  <c r="E5" i="7"/>
  <c r="E16" i="7" s="1"/>
  <c r="E99" i="10" s="1"/>
  <c r="B32" i="11"/>
  <c r="B59" i="11"/>
  <c r="B49" i="11"/>
  <c r="B29" i="11"/>
  <c r="B26" i="11"/>
  <c r="B23" i="11"/>
  <c r="B53" i="11"/>
  <c r="B35" i="11" l="1"/>
  <c r="E100" i="10"/>
  <c r="B10" i="11"/>
  <c r="B15" i="11" l="1"/>
  <c r="E101" i="10"/>
  <c r="B16" i="11" l="1"/>
  <c r="B67" i="11" s="1"/>
  <c r="B71" i="11" s="1"/>
  <c r="C71" i="11" s="1"/>
  <c r="E23" i="3"/>
  <c r="E25" i="3" s="1"/>
  <c r="B57" i="11"/>
  <c r="B66" i="11" s="1"/>
  <c r="B70" i="11" s="1"/>
  <c r="E23" i="7"/>
  <c r="E25" i="7" s="1"/>
  <c r="F16" i="7" s="1"/>
  <c r="E71" i="11"/>
  <c r="D71" i="11" l="1"/>
  <c r="F19" i="7"/>
  <c r="F22" i="7"/>
  <c r="F14" i="7"/>
  <c r="F6" i="7"/>
  <c r="F7" i="7"/>
  <c r="F12" i="7"/>
  <c r="F17" i="7"/>
  <c r="F23" i="7"/>
  <c r="F5" i="7"/>
  <c r="F10" i="7"/>
  <c r="F11" i="7"/>
  <c r="F9" i="7"/>
  <c r="F13" i="7"/>
  <c r="F21" i="7"/>
  <c r="F8" i="7"/>
  <c r="F25" i="7"/>
  <c r="F15" i="7"/>
  <c r="F20" i="7"/>
  <c r="F25" i="3"/>
  <c r="F7" i="3"/>
  <c r="F14" i="3"/>
  <c r="F11" i="3"/>
  <c r="F10" i="3"/>
  <c r="F6" i="3"/>
  <c r="F12" i="3"/>
  <c r="F8" i="3"/>
  <c r="F24" i="3"/>
  <c r="F15" i="3"/>
  <c r="F13" i="3"/>
  <c r="F21" i="3"/>
  <c r="F20" i="3"/>
  <c r="F18" i="3"/>
  <c r="F9" i="3"/>
  <c r="F17" i="3"/>
  <c r="F19" i="3"/>
  <c r="F22" i="3"/>
  <c r="F16" i="3"/>
  <c r="F5" i="3"/>
  <c r="F18" i="7"/>
  <c r="F24" i="7"/>
  <c r="F23" i="3"/>
  <c r="D70" i="11"/>
  <c r="C70"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なし</author>
  </authors>
  <commentList>
    <comment ref="E6" authorId="0" shapeId="0" xr:uid="{23932918-268D-4F0A-9FB0-9F7E56793FB9}">
      <text>
        <r>
          <rPr>
            <b/>
            <sz val="9"/>
            <color indexed="81"/>
            <rFont val="ＭＳ Ｐゴシック"/>
            <family val="3"/>
            <charset val="128"/>
          </rPr>
          <t>事業損益明細表</t>
        </r>
      </text>
    </comment>
    <comment ref="E7" authorId="0" shapeId="0" xr:uid="{916CC2B2-9285-4E46-9698-C51B60DFC528}">
      <text>
        <r>
          <rPr>
            <b/>
            <sz val="9"/>
            <color indexed="81"/>
            <rFont val="ＭＳ Ｐゴシック"/>
            <family val="3"/>
            <charset val="128"/>
          </rPr>
          <t>事業損益明細表</t>
        </r>
      </text>
    </comment>
    <comment ref="E8" authorId="0" shapeId="0" xr:uid="{2BE30254-0085-482D-B0B9-C86E769A327F}">
      <text>
        <r>
          <rPr>
            <b/>
            <sz val="9"/>
            <color indexed="81"/>
            <rFont val="ＭＳ Ｐゴシック"/>
            <family val="3"/>
            <charset val="128"/>
          </rPr>
          <t>事業損益明細表</t>
        </r>
      </text>
    </comment>
    <comment ref="E9" authorId="0" shapeId="0" xr:uid="{8C478B52-D5A6-4EFC-9FDA-08E647DF9051}">
      <text>
        <r>
          <rPr>
            <b/>
            <sz val="9"/>
            <color indexed="81"/>
            <rFont val="ＭＳ Ｐゴシック"/>
            <family val="3"/>
            <charset val="128"/>
          </rPr>
          <t>事業損益明細表</t>
        </r>
      </text>
    </comment>
    <comment ref="E10" authorId="0" shapeId="0" xr:uid="{B112865E-A36E-444F-A775-903151D47A37}">
      <text>
        <r>
          <rPr>
            <b/>
            <sz val="9"/>
            <color indexed="81"/>
            <rFont val="ＭＳ Ｐゴシック"/>
            <family val="3"/>
            <charset val="128"/>
          </rPr>
          <t>事業損益明細表</t>
        </r>
      </text>
    </comment>
    <comment ref="E11" authorId="0" shapeId="0" xr:uid="{C8A81828-62C0-4986-AC63-9CD395C82E7A}">
      <text>
        <r>
          <rPr>
            <b/>
            <sz val="9"/>
            <color indexed="81"/>
            <rFont val="ＭＳ Ｐゴシック"/>
            <family val="3"/>
            <charset val="128"/>
          </rPr>
          <t>事業損益明細表</t>
        </r>
      </text>
    </comment>
    <comment ref="E12" authorId="0" shapeId="0" xr:uid="{680A6507-355B-460A-80FF-157065E44B65}">
      <text>
        <r>
          <rPr>
            <b/>
            <sz val="9"/>
            <color indexed="81"/>
            <rFont val="ＭＳ Ｐゴシック"/>
            <family val="3"/>
            <charset val="128"/>
          </rPr>
          <t>事業損益明細表</t>
        </r>
      </text>
    </comment>
    <comment ref="E13" authorId="0" shapeId="0" xr:uid="{7F10BF16-6432-4F34-B095-4C0C11D9775B}">
      <text>
        <r>
          <rPr>
            <b/>
            <sz val="9"/>
            <color indexed="81"/>
            <rFont val="ＭＳ Ｐゴシック"/>
            <family val="3"/>
            <charset val="128"/>
          </rPr>
          <t>事業損益明細表</t>
        </r>
      </text>
    </comment>
    <comment ref="E15" authorId="0" shapeId="0" xr:uid="{6234883E-9E6B-4DC0-AE7D-4C7C7FC1273B}">
      <text>
        <r>
          <rPr>
            <b/>
            <sz val="9"/>
            <color indexed="81"/>
            <rFont val="ＭＳ Ｐゴシック"/>
            <family val="3"/>
            <charset val="128"/>
          </rPr>
          <t>事業損益明細表の営業費用の運送費その他の内数</t>
        </r>
      </text>
    </comment>
    <comment ref="E18" authorId="0" shapeId="0" xr:uid="{88F8CB6B-5319-498B-9772-76A32A60E77F}">
      <text>
        <r>
          <rPr>
            <b/>
            <sz val="9"/>
            <color indexed="81"/>
            <rFont val="ＭＳ Ｐゴシック"/>
            <family val="3"/>
            <charset val="128"/>
          </rPr>
          <t>事業損益明細表の営業費用の一般管理費その他経費</t>
        </r>
      </text>
    </comment>
    <comment ref="E20" authorId="0" shapeId="0" xr:uid="{F35C6219-17E1-4B04-8AA1-E309F7F7A135}">
      <text>
        <r>
          <rPr>
            <b/>
            <sz val="9"/>
            <color indexed="81"/>
            <rFont val="ＭＳ Ｐゴシック"/>
            <family val="3"/>
            <charset val="128"/>
          </rPr>
          <t>事業損益明細表の営業外費用の金融費用</t>
        </r>
      </text>
    </comment>
    <comment ref="E21" authorId="0" shapeId="0" xr:uid="{D204A08D-18A3-4107-90BC-8B01F90B23AA}">
      <text>
        <r>
          <rPr>
            <b/>
            <sz val="9"/>
            <color indexed="81"/>
            <rFont val="ＭＳ Ｐゴシック"/>
            <family val="3"/>
            <charset val="128"/>
          </rPr>
          <t>事業損益明細表の営業外費用のその他</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なし</author>
  </authors>
  <commentList>
    <comment ref="J25" authorId="0" shapeId="0" xr:uid="{402D868C-303C-49F8-8F87-E7239C58940C}">
      <text>
        <r>
          <rPr>
            <b/>
            <sz val="9"/>
            <color indexed="81"/>
            <rFont val="ＭＳ Ｐゴシック"/>
            <family val="3"/>
            <charset val="128"/>
          </rPr>
          <t>役員報酬はここに記入</t>
        </r>
      </text>
    </comment>
    <comment ref="E91" authorId="0" shapeId="0" xr:uid="{A06F2369-F461-48A7-AF50-BC23ACD62B2C}">
      <text>
        <r>
          <rPr>
            <b/>
            <sz val="9"/>
            <color indexed="81"/>
            <rFont val="ＭＳ Ｐゴシック"/>
            <family val="3"/>
            <charset val="128"/>
          </rPr>
          <t>決算報告書　貸借対照表の負債の部合計</t>
        </r>
      </text>
    </comment>
    <comment ref="E92" authorId="0" shapeId="0" xr:uid="{9A519CFF-4CEC-41A4-9D95-4204A75FAA91}">
      <text>
        <r>
          <rPr>
            <b/>
            <sz val="9"/>
            <color indexed="81"/>
            <rFont val="ＭＳ Ｐゴシック"/>
            <family val="3"/>
            <charset val="128"/>
          </rPr>
          <t>決算報告書　貸借対照表の純資産の部合計</t>
        </r>
      </text>
    </comment>
    <comment ref="E93" authorId="0" shapeId="0" xr:uid="{21B34075-B8DF-4B79-A808-03DA1F537838}">
      <text>
        <r>
          <rPr>
            <b/>
            <sz val="9"/>
            <color indexed="81"/>
            <rFont val="ＭＳ Ｐゴシック"/>
            <family val="3"/>
            <charset val="128"/>
          </rPr>
          <t>決算報告書　貸借対照表の資本金</t>
        </r>
      </text>
    </comment>
    <comment ref="E97" authorId="0" shapeId="0" xr:uid="{B6835747-AFFC-4E90-841B-921EFC41545C}">
      <text>
        <r>
          <rPr>
            <b/>
            <sz val="9"/>
            <color indexed="81"/>
            <rFont val="ＭＳ Ｐゴシック"/>
            <family val="3"/>
            <charset val="128"/>
          </rPr>
          <t>決算報告書　貸借対照表の資産の部固定資産中の車両運搬具
特定旅客事業と駐車場事業除いた数値</t>
        </r>
      </text>
    </comment>
    <comment ref="E98" authorId="0" shapeId="0" xr:uid="{588EE785-6433-4099-8A7C-A8D14954874E}">
      <text>
        <r>
          <rPr>
            <b/>
            <sz val="9"/>
            <color indexed="81"/>
            <rFont val="ＭＳ Ｐゴシック"/>
            <family val="3"/>
            <charset val="128"/>
          </rPr>
          <t>決算報告書　貸借対照表の資産の部固定資産－車両運搬具（E）</t>
        </r>
        <r>
          <rPr>
            <sz val="9"/>
            <color indexed="81"/>
            <rFont val="ＭＳ Ｐゴシック"/>
            <family val="3"/>
            <charset val="128"/>
          </rPr>
          <t xml:space="preserve">
特定旅客事業と駐車場事業を除いた数値</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B2" authorId="0" shapeId="0" xr:uid="{6C54732F-9BF8-49E4-AD2F-68E4919D02E7}">
      <text>
        <r>
          <rPr>
            <b/>
            <sz val="9"/>
            <color indexed="81"/>
            <rFont val="MS P ゴシック"/>
            <family val="3"/>
            <charset val="128"/>
          </rPr>
          <t>実績年度を選択
R4年度実績の場合はR4→R5</t>
        </r>
      </text>
    </comment>
    <comment ref="B3" authorId="0" shapeId="0" xr:uid="{995EFFDC-CDA9-41BE-A104-C83F9838F20F}">
      <text>
        <r>
          <rPr>
            <b/>
            <sz val="9"/>
            <color indexed="81"/>
            <rFont val="MS P ゴシック"/>
            <family val="3"/>
            <charset val="128"/>
          </rPr>
          <t>R6.3.1改正後の車種区分（４車種）を適用する場合は、「新たな車種区分」を選択</t>
        </r>
      </text>
    </comment>
  </commentList>
</comments>
</file>

<file path=xl/sharedStrings.xml><?xml version="1.0" encoding="utf-8"?>
<sst xmlns="http://schemas.openxmlformats.org/spreadsheetml/2006/main" count="391" uniqueCount="243">
  <si>
    <t>費用</t>
    <rPh sb="0" eb="2">
      <t>ヒヨウ</t>
    </rPh>
    <phoneticPr fontId="6"/>
  </si>
  <si>
    <t>営業費</t>
    <rPh sb="0" eb="3">
      <t>エイギョウヒ</t>
    </rPh>
    <phoneticPr fontId="6"/>
  </si>
  <si>
    <t>燃料油脂費</t>
  </si>
  <si>
    <t>車両修繕費</t>
  </si>
  <si>
    <t>諸税</t>
    <rPh sb="0" eb="2">
      <t>ショゼイ</t>
    </rPh>
    <phoneticPr fontId="6"/>
  </si>
  <si>
    <t>保険料</t>
    <rPh sb="0" eb="3">
      <t>ホケンリョウ</t>
    </rPh>
    <phoneticPr fontId="6"/>
  </si>
  <si>
    <t>自動車税</t>
  </si>
  <si>
    <t>自動車重量税</t>
  </si>
  <si>
    <t>施設賦課税</t>
  </si>
  <si>
    <t>自賠責保険料</t>
  </si>
  <si>
    <t>車両保険料</t>
  </si>
  <si>
    <t>その他経費</t>
  </si>
  <si>
    <t>小計</t>
    <rPh sb="0" eb="1">
      <t>ショウ</t>
    </rPh>
    <rPh sb="1" eb="2">
      <t>ケイ</t>
    </rPh>
    <phoneticPr fontId="6"/>
  </si>
  <si>
    <t>人件費</t>
    <rPh sb="0" eb="3">
      <t>ジンケンヒ</t>
    </rPh>
    <phoneticPr fontId="6"/>
  </si>
  <si>
    <t>その他経費</t>
    <rPh sb="2" eb="5">
      <t>タケイヒ</t>
    </rPh>
    <phoneticPr fontId="6"/>
  </si>
  <si>
    <t>金融費用</t>
    <rPh sb="0" eb="4">
      <t>キンユウヒヨウ</t>
    </rPh>
    <phoneticPr fontId="6"/>
  </si>
  <si>
    <t>小計</t>
    <rPh sb="0" eb="2">
      <t>ショウケイ</t>
    </rPh>
    <phoneticPr fontId="6"/>
  </si>
  <si>
    <t>一般
管理費</t>
    <rPh sb="0" eb="2">
      <t>イッパン</t>
    </rPh>
    <rPh sb="3" eb="6">
      <t>カンリヒ</t>
    </rPh>
    <phoneticPr fontId="6"/>
  </si>
  <si>
    <t>営業外
費用</t>
    <rPh sb="0" eb="3">
      <t>エイギョウガイ</t>
    </rPh>
    <rPh sb="4" eb="6">
      <t>ヒヨウ</t>
    </rPh>
    <phoneticPr fontId="6"/>
  </si>
  <si>
    <t>事業開始年度</t>
    <rPh sb="0" eb="6">
      <t>ジギョウカイシネンド</t>
    </rPh>
    <phoneticPr fontId="6"/>
  </si>
  <si>
    <t>備考</t>
    <rPh sb="0" eb="2">
      <t>ビコウ</t>
    </rPh>
    <phoneticPr fontId="6"/>
  </si>
  <si>
    <t>様式1</t>
    <rPh sb="0" eb="2">
      <t>ヨウシキ</t>
    </rPh>
    <phoneticPr fontId="6"/>
  </si>
  <si>
    <t>（設定の場合）</t>
    <rPh sb="1" eb="3">
      <t>セッテイ</t>
    </rPh>
    <rPh sb="4" eb="6">
      <t>バアイ</t>
    </rPh>
    <phoneticPr fontId="6"/>
  </si>
  <si>
    <t>【原価計算書】</t>
    <rPh sb="1" eb="6">
      <t>ゲンカケイサンショ</t>
    </rPh>
    <phoneticPr fontId="6"/>
  </si>
  <si>
    <t>実績年度</t>
    <rPh sb="0" eb="2">
      <t>ジッセキ</t>
    </rPh>
    <rPh sb="2" eb="4">
      <t>ネンド</t>
    </rPh>
    <phoneticPr fontId="6"/>
  </si>
  <si>
    <t>様式2</t>
    <rPh sb="0" eb="2">
      <t>ヨウシキ</t>
    </rPh>
    <phoneticPr fontId="6"/>
  </si>
  <si>
    <t>（変更の場合）</t>
    <rPh sb="1" eb="3">
      <t>ヘンコウ</t>
    </rPh>
    <rPh sb="4" eb="6">
      <t>バアイ</t>
    </rPh>
    <phoneticPr fontId="6"/>
  </si>
  <si>
    <t>人件費</t>
    <phoneticPr fontId="6"/>
  </si>
  <si>
    <t>【運賃・料金の算出基礎資料】</t>
    <rPh sb="1" eb="3">
      <t>ウンチン</t>
    </rPh>
    <rPh sb="4" eb="6">
      <t>リョウキン</t>
    </rPh>
    <rPh sb="7" eb="13">
      <t>サンシュツキソシリョウ</t>
    </rPh>
    <phoneticPr fontId="6"/>
  </si>
  <si>
    <t>大型車</t>
    <rPh sb="0" eb="3">
      <t>オオガタシャ</t>
    </rPh>
    <phoneticPr fontId="6"/>
  </si>
  <si>
    <t>車両減価償却費</t>
    <rPh sb="0" eb="7">
      <t>シャリョウゲンカショウキャクヒ</t>
    </rPh>
    <phoneticPr fontId="6"/>
  </si>
  <si>
    <t>適正利潤</t>
    <rPh sb="0" eb="2">
      <t>テキセイ</t>
    </rPh>
    <rPh sb="2" eb="4">
      <t>リジュン</t>
    </rPh>
    <phoneticPr fontId="6"/>
  </si>
  <si>
    <t>合計</t>
    <rPh sb="0" eb="2">
      <t>ゴウケイ</t>
    </rPh>
    <phoneticPr fontId="6"/>
  </si>
  <si>
    <t>安全運行経費</t>
    <rPh sb="0" eb="2">
      <t>アンゼン</t>
    </rPh>
    <rPh sb="2" eb="4">
      <t>ウンコウ</t>
    </rPh>
    <rPh sb="4" eb="6">
      <t>ケイヒ</t>
    </rPh>
    <phoneticPr fontId="6"/>
  </si>
  <si>
    <t>中型車</t>
    <rPh sb="0" eb="3">
      <t>チュウガタシャ</t>
    </rPh>
    <phoneticPr fontId="6"/>
  </si>
  <si>
    <t>小型車</t>
    <rPh sb="0" eb="3">
      <t>コガタシャ</t>
    </rPh>
    <phoneticPr fontId="6"/>
  </si>
  <si>
    <t>実績年度末又は事業開始年度</t>
  </si>
  <si>
    <t>◎保有車両数</t>
    <rPh sb="1" eb="6">
      <t>ホユウシャリョウスウ</t>
    </rPh>
    <phoneticPr fontId="6"/>
  </si>
  <si>
    <r>
      <t>総額</t>
    </r>
    <r>
      <rPr>
        <sz val="9"/>
        <color theme="1"/>
        <rFont val="游ゴシック"/>
        <family val="3"/>
        <charset val="128"/>
        <scheme val="minor"/>
      </rPr>
      <t>（千円）</t>
    </r>
    <rPh sb="0" eb="2">
      <t>ソウガク</t>
    </rPh>
    <rPh sb="3" eb="5">
      <t>センエン</t>
    </rPh>
    <phoneticPr fontId="6"/>
  </si>
  <si>
    <r>
      <t>総額</t>
    </r>
    <r>
      <rPr>
        <sz val="9"/>
        <color theme="1"/>
        <rFont val="游ゴシック"/>
        <family val="3"/>
        <charset val="128"/>
        <scheme val="minor"/>
      </rPr>
      <t>（千円）</t>
    </r>
    <rPh sb="0" eb="2">
      <t>ソウガク</t>
    </rPh>
    <phoneticPr fontId="6"/>
  </si>
  <si>
    <r>
      <t>構成比</t>
    </r>
    <r>
      <rPr>
        <sz val="9"/>
        <color theme="1"/>
        <rFont val="游ゴシック"/>
        <family val="3"/>
        <charset val="128"/>
        <scheme val="minor"/>
      </rPr>
      <t>（％）</t>
    </r>
    <rPh sb="0" eb="3">
      <t>コウセイヒ</t>
    </rPh>
    <phoneticPr fontId="6"/>
  </si>
  <si>
    <t>◎平均給与月額及び支給延べ人数</t>
    <phoneticPr fontId="6"/>
  </si>
  <si>
    <t>給与計</t>
    <rPh sb="0" eb="2">
      <t>キュウヨ</t>
    </rPh>
    <rPh sb="2" eb="3">
      <t>ケイ</t>
    </rPh>
    <phoneticPr fontId="6"/>
  </si>
  <si>
    <r>
      <t>支給延人員</t>
    </r>
    <r>
      <rPr>
        <sz val="8"/>
        <color theme="1"/>
        <rFont val="游ゴシック"/>
        <family val="3"/>
        <charset val="128"/>
        <scheme val="minor"/>
      </rPr>
      <t>（人月）</t>
    </r>
    <rPh sb="0" eb="3">
      <t>シキュウノ</t>
    </rPh>
    <rPh sb="3" eb="4">
      <t>ニン</t>
    </rPh>
    <rPh sb="4" eb="5">
      <t>イン</t>
    </rPh>
    <rPh sb="6" eb="8">
      <t>ニンツキ</t>
    </rPh>
    <phoneticPr fontId="6"/>
  </si>
  <si>
    <t>運転者</t>
    <rPh sb="0" eb="3">
      <t>ウンテンシャ</t>
    </rPh>
    <phoneticPr fontId="6"/>
  </si>
  <si>
    <t>給与</t>
    <rPh sb="0" eb="2">
      <t>キュウヨ</t>
    </rPh>
    <phoneticPr fontId="6"/>
  </si>
  <si>
    <t>手当</t>
    <rPh sb="0" eb="2">
      <t>テアテ</t>
    </rPh>
    <phoneticPr fontId="6"/>
  </si>
  <si>
    <t>賞与</t>
    <rPh sb="0" eb="2">
      <t>ショウヨ</t>
    </rPh>
    <phoneticPr fontId="6"/>
  </si>
  <si>
    <t>給与計
内訳</t>
    <rPh sb="0" eb="2">
      <t>キュウヨ</t>
    </rPh>
    <rPh sb="2" eb="3">
      <t>ケイ</t>
    </rPh>
    <rPh sb="4" eb="6">
      <t>ウチワケ</t>
    </rPh>
    <phoneticPr fontId="6"/>
  </si>
  <si>
    <t>※「支給延人員」欄には、給与支払対象となった月別人員の当該年度における合計人員（人月）を記載すること。</t>
  </si>
  <si>
    <t>◎輸送力</t>
    <rPh sb="1" eb="4">
      <t>ユソウリョク</t>
    </rPh>
    <phoneticPr fontId="6"/>
  </si>
  <si>
    <t>実績年度又は事業開始年度</t>
    <rPh sb="0" eb="4">
      <t>ジッセキネンド</t>
    </rPh>
    <rPh sb="4" eb="5">
      <t>マタ</t>
    </rPh>
    <rPh sb="6" eb="12">
      <t>ジギョウカイシネンド</t>
    </rPh>
    <phoneticPr fontId="6"/>
  </si>
  <si>
    <t>翌年度</t>
    <rPh sb="0" eb="3">
      <t>ヨクネンド</t>
    </rPh>
    <phoneticPr fontId="6"/>
  </si>
  <si>
    <t>算定基礎</t>
    <rPh sb="0" eb="4">
      <t>サンテイキソ</t>
    </rPh>
    <phoneticPr fontId="6"/>
  </si>
  <si>
    <t>総走行時間</t>
    <rPh sb="0" eb="5">
      <t>ソウソウコウジカン</t>
    </rPh>
    <phoneticPr fontId="6"/>
  </si>
  <si>
    <t>乗務時間</t>
    <rPh sb="0" eb="4">
      <t>ジョウムジカン</t>
    </rPh>
    <phoneticPr fontId="6"/>
  </si>
  <si>
    <t>点呼点検時間</t>
    <rPh sb="0" eb="6">
      <t>テンコテンケンジカン</t>
    </rPh>
    <phoneticPr fontId="6"/>
  </si>
  <si>
    <t>◎車両</t>
    <rPh sb="1" eb="3">
      <t>シャリョウ</t>
    </rPh>
    <phoneticPr fontId="6"/>
  </si>
  <si>
    <t>車両使用平均年数</t>
    <rPh sb="0" eb="2">
      <t>シャリョウ</t>
    </rPh>
    <rPh sb="2" eb="8">
      <t>シヨウヘイキンネンスウ</t>
    </rPh>
    <phoneticPr fontId="6"/>
  </si>
  <si>
    <t>コミューター車</t>
    <rPh sb="6" eb="7">
      <t>クルマ</t>
    </rPh>
    <phoneticPr fontId="6"/>
  </si>
  <si>
    <t>大型車</t>
    <rPh sb="0" eb="2">
      <t>オオガタ</t>
    </rPh>
    <rPh sb="2" eb="3">
      <t>シャ</t>
    </rPh>
    <phoneticPr fontId="6"/>
  </si>
  <si>
    <t>（様式3）</t>
    <rPh sb="1" eb="3">
      <t>ヨウシキ</t>
    </rPh>
    <phoneticPr fontId="6"/>
  </si>
  <si>
    <t>期中平均車両数</t>
    <rPh sb="0" eb="2">
      <t>キチュウ</t>
    </rPh>
    <rPh sb="2" eb="7">
      <t>ヘイキンシャリョウスウ</t>
    </rPh>
    <phoneticPr fontId="6"/>
  </si>
  <si>
    <t>◎安全運行に係る経費</t>
    <phoneticPr fontId="6"/>
  </si>
  <si>
    <t>先進安全自動車の導入経費</t>
  </si>
  <si>
    <t>デジタル式運行記録計導入経費</t>
  </si>
  <si>
    <t>ドライブレコーダー導入経費</t>
  </si>
  <si>
    <t>事故防止コンサルティング経費</t>
  </si>
  <si>
    <t>運行管理機器導入経費</t>
  </si>
  <si>
    <t>実績年度又は事業開始年度</t>
    <rPh sb="11" eb="12">
      <t>タビ</t>
    </rPh>
    <phoneticPr fontId="6"/>
  </si>
  <si>
    <t>◎資本報酬</t>
    <rPh sb="1" eb="5">
      <t>シホンホウシュウ</t>
    </rPh>
    <phoneticPr fontId="6"/>
  </si>
  <si>
    <t>項目</t>
    <rPh sb="0" eb="2">
      <t>コウモク</t>
    </rPh>
    <phoneticPr fontId="6"/>
  </si>
  <si>
    <t>負債合計 （単位：千円）</t>
    <rPh sb="0" eb="2">
      <t>フサイ</t>
    </rPh>
    <rPh sb="2" eb="4">
      <t>ゴウケイ</t>
    </rPh>
    <phoneticPr fontId="7"/>
  </si>
  <si>
    <t>Ａ</t>
    <phoneticPr fontId="7"/>
  </si>
  <si>
    <t>資本合計 （単位：千円）</t>
    <rPh sb="0" eb="2">
      <t>シホン</t>
    </rPh>
    <rPh sb="2" eb="4">
      <t>ゴウケイ</t>
    </rPh>
    <phoneticPr fontId="7"/>
  </si>
  <si>
    <t>Ｂ</t>
    <phoneticPr fontId="7"/>
  </si>
  <si>
    <t>資本金 （単位：千円）</t>
    <rPh sb="0" eb="3">
      <t>シホンキン</t>
    </rPh>
    <phoneticPr fontId="7"/>
  </si>
  <si>
    <t>負債及び資本合計</t>
    <rPh sb="0" eb="2">
      <t>フサイ</t>
    </rPh>
    <rPh sb="2" eb="3">
      <t>オヨ</t>
    </rPh>
    <rPh sb="4" eb="6">
      <t>シホン</t>
    </rPh>
    <rPh sb="6" eb="8">
      <t>ゴウケイ</t>
    </rPh>
    <phoneticPr fontId="7"/>
  </si>
  <si>
    <t>Ｃ＝Ａ＋Ｂ</t>
    <phoneticPr fontId="7"/>
  </si>
  <si>
    <t>自己資本構成比（％）①</t>
    <rPh sb="0" eb="2">
      <t>ジコ</t>
    </rPh>
    <rPh sb="2" eb="4">
      <t>シホン</t>
    </rPh>
    <rPh sb="4" eb="7">
      <t>コウセイヒ</t>
    </rPh>
    <phoneticPr fontId="7"/>
  </si>
  <si>
    <t>Ｄ＝Ｂ／Ｃ</t>
    <phoneticPr fontId="7"/>
  </si>
  <si>
    <t>自己資本構成比（％）②</t>
    <rPh sb="0" eb="2">
      <t>ジコ</t>
    </rPh>
    <rPh sb="2" eb="4">
      <t>シホン</t>
    </rPh>
    <rPh sb="4" eb="7">
      <t>コウセイヒ</t>
    </rPh>
    <phoneticPr fontId="7"/>
  </si>
  <si>
    <t>貸切事業用資産</t>
    <rPh sb="0" eb="2">
      <t>カシキリ</t>
    </rPh>
    <rPh sb="2" eb="5">
      <t>ジギョウヨウ</t>
    </rPh>
    <rPh sb="5" eb="7">
      <t>シサン</t>
    </rPh>
    <phoneticPr fontId="7"/>
  </si>
  <si>
    <t>車両簿価 （単位：千円）</t>
    <rPh sb="0" eb="2">
      <t>シャリョウ</t>
    </rPh>
    <rPh sb="2" eb="4">
      <t>ボカ</t>
    </rPh>
    <phoneticPr fontId="7"/>
  </si>
  <si>
    <t>Ｅ</t>
    <phoneticPr fontId="7"/>
  </si>
  <si>
    <t>Ｆ</t>
    <phoneticPr fontId="7"/>
  </si>
  <si>
    <t>運転資本</t>
    <rPh sb="0" eb="2">
      <t>ウンテン</t>
    </rPh>
    <rPh sb="2" eb="4">
      <t>シホン</t>
    </rPh>
    <phoneticPr fontId="7"/>
  </si>
  <si>
    <t>Ｇ</t>
    <phoneticPr fontId="7"/>
  </si>
  <si>
    <t>ベースとなる資産合計</t>
    <rPh sb="6" eb="8">
      <t>シサン</t>
    </rPh>
    <rPh sb="8" eb="10">
      <t>ゴウケイ</t>
    </rPh>
    <phoneticPr fontId="7"/>
  </si>
  <si>
    <t>Ｈ＝Ｅ＋Ｆ＋Ｇ</t>
    <phoneticPr fontId="7"/>
  </si>
  <si>
    <t>資本報酬</t>
    <rPh sb="0" eb="2">
      <t>シホン</t>
    </rPh>
    <rPh sb="2" eb="4">
      <t>ホウシュウ</t>
    </rPh>
    <phoneticPr fontId="7"/>
  </si>
  <si>
    <t>Ｉ＝Ｄ×Ｈ×資本報酬率</t>
    <rPh sb="6" eb="8">
      <t>シホン</t>
    </rPh>
    <rPh sb="8" eb="11">
      <t>ホウシュウリツ</t>
    </rPh>
    <phoneticPr fontId="7"/>
  </si>
  <si>
    <t>D＝B'/(B'+A）
（Bがマイナスの場合）</t>
    <rPh sb="20" eb="22">
      <t>バアイ</t>
    </rPh>
    <phoneticPr fontId="7"/>
  </si>
  <si>
    <t>B'
（Bがマイナスの場合）</t>
    <rPh sb="11" eb="13">
      <t>バアイ</t>
    </rPh>
    <phoneticPr fontId="7"/>
  </si>
  <si>
    <t>算定式</t>
    <rPh sb="0" eb="3">
      <t>サンテイシキ</t>
    </rPh>
    <phoneticPr fontId="6"/>
  </si>
  <si>
    <t>実績年度又は事業開始年度</t>
    <phoneticPr fontId="6"/>
  </si>
  <si>
    <t>その他固定資産簿価（単位：千円）</t>
    <rPh sb="2" eb="3">
      <t>タ</t>
    </rPh>
    <rPh sb="3" eb="7">
      <t>コテイシサン</t>
    </rPh>
    <rPh sb="7" eb="9">
      <t>ボカ</t>
    </rPh>
    <phoneticPr fontId="7"/>
  </si>
  <si>
    <t>総走行キロ</t>
    <rPh sb="0" eb="1">
      <t>ソウ</t>
    </rPh>
    <rPh sb="1" eb="3">
      <t>ソウコウ</t>
    </rPh>
    <phoneticPr fontId="6"/>
  </si>
  <si>
    <t xml:space="preserve"> </t>
    <phoneticPr fontId="6"/>
  </si>
  <si>
    <t>【留意事項】
　①　固定資産の貸切バス事業への配分は、「自動車運送事業に係る収益及び費用並びに固定資産の配分基準について」（昭和52年5月17日付け　自総第338号、自旅第151号、自貨第55号）により配分してください。
　②　運転資本は営業費（償却費を除く）の４％としてください。
　③　資本報酬率は０．１１２です。</t>
    <rPh sb="1" eb="5">
      <t>リュウイジコウ</t>
    </rPh>
    <phoneticPr fontId="6"/>
  </si>
  <si>
    <t>そのうち手数料等</t>
    <rPh sb="4" eb="8">
      <t>テスウリョウトウ</t>
    </rPh>
    <phoneticPr fontId="6"/>
  </si>
  <si>
    <t>◎営業収入等の算定</t>
    <rPh sb="1" eb="6">
      <t>エイギョウシュウニュウトウ</t>
    </rPh>
    <rPh sb="7" eb="9">
      <t>サンテイ</t>
    </rPh>
    <phoneticPr fontId="6"/>
  </si>
  <si>
    <t>摘要</t>
    <rPh sb="0" eb="2">
      <t>テキヨウ</t>
    </rPh>
    <phoneticPr fontId="6"/>
  </si>
  <si>
    <t>営業収入</t>
    <rPh sb="0" eb="2">
      <t>エイギョウ</t>
    </rPh>
    <rPh sb="2" eb="4">
      <t>シュウニュウ</t>
    </rPh>
    <phoneticPr fontId="6"/>
  </si>
  <si>
    <t>運送収入</t>
    <rPh sb="0" eb="2">
      <t>ウンソウ</t>
    </rPh>
    <rPh sb="2" eb="4">
      <t>シュウニュウ</t>
    </rPh>
    <phoneticPr fontId="6"/>
  </si>
  <si>
    <t>料金収入</t>
    <rPh sb="0" eb="4">
      <t>リョウキンシュウニュウ</t>
    </rPh>
    <phoneticPr fontId="6"/>
  </si>
  <si>
    <t>運送雑収</t>
    <rPh sb="0" eb="2">
      <t>ウンソウ</t>
    </rPh>
    <rPh sb="2" eb="3">
      <t>ザツ</t>
    </rPh>
    <rPh sb="3" eb="4">
      <t>シュウ</t>
    </rPh>
    <phoneticPr fontId="6"/>
  </si>
  <si>
    <t>営業外収入</t>
    <rPh sb="0" eb="3">
      <t>エイギョウガイ</t>
    </rPh>
    <rPh sb="3" eb="5">
      <t>シュウニュウ</t>
    </rPh>
    <phoneticPr fontId="6"/>
  </si>
  <si>
    <t>総額（千円）</t>
    <rPh sb="0" eb="2">
      <t>ソウガク</t>
    </rPh>
    <rPh sb="3" eb="5">
      <t>センエン</t>
    </rPh>
    <phoneticPr fontId="6"/>
  </si>
  <si>
    <t>構成比（％）</t>
    <rPh sb="0" eb="3">
      <t>コウセイヒ</t>
    </rPh>
    <phoneticPr fontId="6"/>
  </si>
  <si>
    <t>車掌</t>
    <rPh sb="0" eb="2">
      <t>シャショウ</t>
    </rPh>
    <phoneticPr fontId="6"/>
  </si>
  <si>
    <t>運行管理者</t>
    <rPh sb="0" eb="5">
      <t>ウンコウカンリシャ</t>
    </rPh>
    <phoneticPr fontId="6"/>
  </si>
  <si>
    <t>整備管理者</t>
    <rPh sb="0" eb="5">
      <t>セイビカンリシャ</t>
    </rPh>
    <phoneticPr fontId="6"/>
  </si>
  <si>
    <t>事務員</t>
    <rPh sb="0" eb="3">
      <t>ジムイン</t>
    </rPh>
    <phoneticPr fontId="6"/>
  </si>
  <si>
    <t>その他</t>
    <rPh sb="2" eb="3">
      <t>タ</t>
    </rPh>
    <phoneticPr fontId="6"/>
  </si>
  <si>
    <t>運送費</t>
    <rPh sb="0" eb="3">
      <t>ウンソウヒ</t>
    </rPh>
    <phoneticPr fontId="6"/>
  </si>
  <si>
    <t>退職金</t>
    <rPh sb="0" eb="3">
      <t>タイショクキン</t>
    </rPh>
    <phoneticPr fontId="6"/>
  </si>
  <si>
    <t>法定福利費</t>
    <rPh sb="0" eb="5">
      <t>ホウテイフクリヒ</t>
    </rPh>
    <phoneticPr fontId="6"/>
  </si>
  <si>
    <t>厚生福利費</t>
    <rPh sb="0" eb="5">
      <t>コウセイフクリヒ</t>
    </rPh>
    <phoneticPr fontId="6"/>
  </si>
  <si>
    <t>雇用延人員（人日）</t>
    <rPh sb="0" eb="2">
      <t>コヨウ</t>
    </rPh>
    <rPh sb="2" eb="3">
      <t>ノ</t>
    </rPh>
    <rPh sb="3" eb="5">
      <t>ジンイン</t>
    </rPh>
    <rPh sb="6" eb="7">
      <t>ニン</t>
    </rPh>
    <rPh sb="7" eb="8">
      <t>ニチ</t>
    </rPh>
    <phoneticPr fontId="6"/>
  </si>
  <si>
    <t>臨時雇用合計</t>
    <rPh sb="0" eb="2">
      <t>リンジ</t>
    </rPh>
    <rPh sb="2" eb="6">
      <t>コヨウゴウケイ</t>
    </rPh>
    <phoneticPr fontId="6"/>
  </si>
  <si>
    <t>その他人件費</t>
    <rPh sb="2" eb="6">
      <t>タジンケンヒ</t>
    </rPh>
    <phoneticPr fontId="6"/>
  </si>
  <si>
    <t>※「雇用延人員」欄には、臨時雇用賃金の支払い対象となった日ごとの人員の当該年度における合計人員（人日）を記載すること。</t>
    <phoneticPr fontId="6"/>
  </si>
  <si>
    <t>貸切事業の収入比率（％）</t>
    <rPh sb="0" eb="4">
      <t>カシキリジギョウ</t>
    </rPh>
    <rPh sb="5" eb="9">
      <t>シュウニュウヒリツ</t>
    </rPh>
    <phoneticPr fontId="6"/>
  </si>
  <si>
    <t>◎全事業に対する貸切事業収入</t>
    <rPh sb="1" eb="4">
      <t>ゼンジギョウ</t>
    </rPh>
    <rPh sb="5" eb="6">
      <t>タイ</t>
    </rPh>
    <rPh sb="8" eb="10">
      <t>カシキリ</t>
    </rPh>
    <rPh sb="10" eb="14">
      <t>ジギョウシュウニュウ</t>
    </rPh>
    <phoneticPr fontId="6"/>
  </si>
  <si>
    <t>延実在車両数</t>
    <rPh sb="0" eb="1">
      <t>ノ</t>
    </rPh>
    <rPh sb="1" eb="3">
      <t>ジツザイ</t>
    </rPh>
    <rPh sb="3" eb="6">
      <t>シャリョウスウ</t>
    </rPh>
    <phoneticPr fontId="6"/>
  </si>
  <si>
    <t>延実働車両数</t>
    <rPh sb="0" eb="1">
      <t>ノ</t>
    </rPh>
    <rPh sb="1" eb="3">
      <t>ジツドウ</t>
    </rPh>
    <rPh sb="3" eb="6">
      <t>シャリョウスウ</t>
    </rPh>
    <phoneticPr fontId="6"/>
  </si>
  <si>
    <t>実働率</t>
    <rPh sb="0" eb="3">
      <t>ジツドウリツ</t>
    </rPh>
    <phoneticPr fontId="6"/>
  </si>
  <si>
    <t>新車購入車両数</t>
    <rPh sb="0" eb="7">
      <t>シンシャコウニュウシャリョウスウ</t>
    </rPh>
    <phoneticPr fontId="6"/>
  </si>
  <si>
    <t>新車購入金額</t>
    <rPh sb="0" eb="6">
      <t>シンシャコウニュウキンガク</t>
    </rPh>
    <phoneticPr fontId="6"/>
  </si>
  <si>
    <t>◎使用油脂</t>
    <rPh sb="1" eb="5">
      <t>シヨウユシ</t>
    </rPh>
    <phoneticPr fontId="6"/>
  </si>
  <si>
    <t>燃料価格</t>
    <rPh sb="0" eb="2">
      <t>ネンリョウ</t>
    </rPh>
    <rPh sb="2" eb="4">
      <t>カカク</t>
    </rPh>
    <phoneticPr fontId="6"/>
  </si>
  <si>
    <t>軽油使用量（L）</t>
    <rPh sb="0" eb="5">
      <t>ケイユシヨウリョウ</t>
    </rPh>
    <phoneticPr fontId="6"/>
  </si>
  <si>
    <t>軽油購入額（千円）</t>
    <rPh sb="0" eb="5">
      <t>ケイユコウニュウガク</t>
    </rPh>
    <rPh sb="6" eb="8">
      <t>センエン</t>
    </rPh>
    <phoneticPr fontId="6"/>
  </si>
  <si>
    <t>リットルあたり価格（円）</t>
    <rPh sb="7" eb="9">
      <t>カカク</t>
    </rPh>
    <rPh sb="10" eb="11">
      <t>エン</t>
    </rPh>
    <phoneticPr fontId="6"/>
  </si>
  <si>
    <t>①出庫から帰庫まで時間を乗務時間とし、交替運転者の乗務時間がある場合には合算する。
②休憩時間は乗務時間に含む。
③点呼点検時間は、各運行別の出庫前及び出庫後の合計２時間を算定すること。
なお、宿泊を伴う運行は、宿泊場所到着後及び宿泊場所出発前の合計２時間を加え算定すること。宿泊場所の滞在時間は除く。</t>
    <phoneticPr fontId="6"/>
  </si>
  <si>
    <t>翌年度</t>
    <rPh sb="0" eb="2">
      <t>ヨクネン</t>
    </rPh>
    <rPh sb="2" eb="3">
      <t>ド</t>
    </rPh>
    <phoneticPr fontId="6"/>
  </si>
  <si>
    <t>【人件費（基準賃金、基準外賃金）】</t>
    <rPh sb="1" eb="4">
      <t>ジンケンヒ</t>
    </rPh>
    <rPh sb="5" eb="7">
      <t>キジュン</t>
    </rPh>
    <rPh sb="7" eb="9">
      <t>チンギン</t>
    </rPh>
    <rPh sb="10" eb="15">
      <t>キジュンガイチンギン</t>
    </rPh>
    <phoneticPr fontId="7"/>
  </si>
  <si>
    <t>備考</t>
    <rPh sb="0" eb="2">
      <t>ビコウ</t>
    </rPh>
    <phoneticPr fontId="7"/>
  </si>
  <si>
    <t>全職種ブロック平均給与月額</t>
    <rPh sb="0" eb="3">
      <t>ゼンショクシュ</t>
    </rPh>
    <rPh sb="7" eb="9">
      <t>ヘイキン</t>
    </rPh>
    <rPh sb="9" eb="13">
      <t>キュウヨゲツガク</t>
    </rPh>
    <phoneticPr fontId="7"/>
  </si>
  <si>
    <t>各運賃ブロックの平均給与額を入力</t>
    <rPh sb="0" eb="1">
      <t>カク</t>
    </rPh>
    <rPh sb="1" eb="3">
      <t>ウンチン</t>
    </rPh>
    <rPh sb="8" eb="10">
      <t>ヘイキン</t>
    </rPh>
    <rPh sb="10" eb="13">
      <t>キュウヨガク</t>
    </rPh>
    <rPh sb="14" eb="16">
      <t>ニュウリョク</t>
    </rPh>
    <phoneticPr fontId="7"/>
  </si>
  <si>
    <t>車種区分別平均価格（円）</t>
    <rPh sb="0" eb="5">
      <t>シャシュクブンベツ</t>
    </rPh>
    <rPh sb="5" eb="7">
      <t>ヘイキン</t>
    </rPh>
    <rPh sb="7" eb="9">
      <t>カカク</t>
    </rPh>
    <rPh sb="10" eb="11">
      <t>エン</t>
    </rPh>
    <phoneticPr fontId="7"/>
  </si>
  <si>
    <t>当該事業者の運転者平均給与月額</t>
    <rPh sb="0" eb="2">
      <t>トウガイ</t>
    </rPh>
    <rPh sb="2" eb="5">
      <t>ジギョウシャ</t>
    </rPh>
    <rPh sb="6" eb="9">
      <t>ウンテンシャ</t>
    </rPh>
    <rPh sb="9" eb="13">
      <t>ヘイキンキュウヨ</t>
    </rPh>
    <rPh sb="13" eb="15">
      <t>ゲツガク</t>
    </rPh>
    <phoneticPr fontId="7"/>
  </si>
  <si>
    <t>自動反映</t>
    <rPh sb="0" eb="4">
      <t>ジドウハンエイ</t>
    </rPh>
    <phoneticPr fontId="7"/>
  </si>
  <si>
    <t>人件費デフレーター</t>
    <rPh sb="0" eb="3">
      <t>ジンケンヒ</t>
    </rPh>
    <phoneticPr fontId="20"/>
  </si>
  <si>
    <t>大型</t>
    <rPh sb="0" eb="2">
      <t>オオガタ</t>
    </rPh>
    <phoneticPr fontId="7"/>
  </si>
  <si>
    <t>当該事業者の運転者支給延人員</t>
    <rPh sb="0" eb="5">
      <t>トウガイジギョウシャ</t>
    </rPh>
    <rPh sb="6" eb="11">
      <t>ウンテンシャシキュウ</t>
    </rPh>
    <rPh sb="11" eb="12">
      <t>ノベ</t>
    </rPh>
    <rPh sb="12" eb="14">
      <t>ジンイン</t>
    </rPh>
    <phoneticPr fontId="7"/>
  </si>
  <si>
    <t>物件費デフレーター</t>
    <rPh sb="0" eb="3">
      <t>ブッケンヒ</t>
    </rPh>
    <phoneticPr fontId="20"/>
  </si>
  <si>
    <t>中型</t>
    <rPh sb="0" eb="2">
      <t>チュウガタ</t>
    </rPh>
    <phoneticPr fontId="7"/>
  </si>
  <si>
    <t>運転者の給与計</t>
    <rPh sb="0" eb="3">
      <t>ウンテンシャ</t>
    </rPh>
    <rPh sb="4" eb="7">
      <t>キュウヨケイ</t>
    </rPh>
    <phoneticPr fontId="7"/>
  </si>
  <si>
    <t>燃料価格傾向値</t>
    <rPh sb="0" eb="2">
      <t>ネンリョウ</t>
    </rPh>
    <rPh sb="2" eb="4">
      <t>カカク</t>
    </rPh>
    <rPh sb="4" eb="7">
      <t>ケイコウチ</t>
    </rPh>
    <phoneticPr fontId="20"/>
  </si>
  <si>
    <t>小型</t>
    <rPh sb="0" eb="2">
      <t>コガタ</t>
    </rPh>
    <phoneticPr fontId="7"/>
  </si>
  <si>
    <t>全体の人件費</t>
    <rPh sb="0" eb="2">
      <t>ゼンタイ</t>
    </rPh>
    <rPh sb="3" eb="6">
      <t>ジンケンヒ</t>
    </rPh>
    <phoneticPr fontId="7"/>
  </si>
  <si>
    <t>当該事業者の運転者給与計以外の運送部門の人件費</t>
    <rPh sb="0" eb="5">
      <t>トウガイジギョウシャ</t>
    </rPh>
    <rPh sb="6" eb="9">
      <t>ウンテンシャ</t>
    </rPh>
    <rPh sb="9" eb="11">
      <t>キュウヨ</t>
    </rPh>
    <rPh sb="11" eb="12">
      <t>ケイ</t>
    </rPh>
    <rPh sb="12" eb="14">
      <t>イガイ</t>
    </rPh>
    <rPh sb="15" eb="17">
      <t>ウンソウ</t>
    </rPh>
    <rPh sb="17" eb="19">
      <t>ブモン</t>
    </rPh>
    <rPh sb="20" eb="23">
      <t>ジンケンヒ</t>
    </rPh>
    <phoneticPr fontId="7"/>
  </si>
  <si>
    <t>人件費合計</t>
    <rPh sb="0" eb="5">
      <t>ジンケンヒゴウケイ</t>
    </rPh>
    <phoneticPr fontId="7"/>
  </si>
  <si>
    <t>平均比率（基準賃金）</t>
    <rPh sb="0" eb="4">
      <t>ヘイキンヒリツ</t>
    </rPh>
    <rPh sb="5" eb="9">
      <t>キジュンチンギン</t>
    </rPh>
    <phoneticPr fontId="7"/>
  </si>
  <si>
    <t>各運賃ブロックの平均（賃金）比率を入力</t>
    <rPh sb="0" eb="3">
      <t>カクウンチン</t>
    </rPh>
    <rPh sb="8" eb="10">
      <t>ヘイキン</t>
    </rPh>
    <rPh sb="11" eb="13">
      <t>チンギン</t>
    </rPh>
    <rPh sb="14" eb="16">
      <t>ヒリツ</t>
    </rPh>
    <rPh sb="17" eb="19">
      <t>ニュウリョク</t>
    </rPh>
    <phoneticPr fontId="7"/>
  </si>
  <si>
    <t>平均比率（基準外賃金）</t>
    <rPh sb="0" eb="4">
      <t>ヘイキンヒリツ</t>
    </rPh>
    <rPh sb="5" eb="10">
      <t>キジュンガイチンギン</t>
    </rPh>
    <phoneticPr fontId="7"/>
  </si>
  <si>
    <t>各運賃ブロックの平均（賃金）比率</t>
    <rPh sb="0" eb="3">
      <t>カクウンチン</t>
    </rPh>
    <rPh sb="8" eb="10">
      <t>ヘイキン</t>
    </rPh>
    <rPh sb="11" eb="13">
      <t>チンギン</t>
    </rPh>
    <rPh sb="14" eb="16">
      <t>ヒリツ</t>
    </rPh>
    <phoneticPr fontId="7"/>
  </si>
  <si>
    <t>基準賃金</t>
    <rPh sb="0" eb="2">
      <t>キジュン</t>
    </rPh>
    <rPh sb="2" eb="4">
      <t>チンギン</t>
    </rPh>
    <phoneticPr fontId="7"/>
  </si>
  <si>
    <t>各運賃ブロックの平均給与月額</t>
    <rPh sb="0" eb="1">
      <t>カク</t>
    </rPh>
    <rPh sb="1" eb="3">
      <t>ウンチン</t>
    </rPh>
    <rPh sb="8" eb="14">
      <t>ヘイキンキュウヨゲツガク</t>
    </rPh>
    <phoneticPr fontId="7"/>
  </si>
  <si>
    <t>基準賃金</t>
    <rPh sb="0" eb="4">
      <t>キジュンチンギン</t>
    </rPh>
    <phoneticPr fontId="7"/>
  </si>
  <si>
    <t>基準外賃金</t>
    <rPh sb="0" eb="5">
      <t>キジュンガイチンギン</t>
    </rPh>
    <phoneticPr fontId="7"/>
  </si>
  <si>
    <t>北海道</t>
    <rPh sb="0" eb="3">
      <t>ホッカイドウ</t>
    </rPh>
    <phoneticPr fontId="7"/>
  </si>
  <si>
    <t>東北</t>
    <rPh sb="0" eb="2">
      <t>トウホク</t>
    </rPh>
    <phoneticPr fontId="7"/>
  </si>
  <si>
    <t>【燃料油脂費】</t>
    <rPh sb="1" eb="3">
      <t>ネンリョウ</t>
    </rPh>
    <rPh sb="3" eb="4">
      <t>アブラ</t>
    </rPh>
    <rPh sb="4" eb="5">
      <t>アブラ</t>
    </rPh>
    <rPh sb="5" eb="6">
      <t>ヒ</t>
    </rPh>
    <phoneticPr fontId="7"/>
  </si>
  <si>
    <t>関東</t>
    <rPh sb="0" eb="2">
      <t>カントウ</t>
    </rPh>
    <phoneticPr fontId="7"/>
  </si>
  <si>
    <t>北陸信越</t>
    <rPh sb="0" eb="4">
      <t>ホクリクシンエツ</t>
    </rPh>
    <phoneticPr fontId="7"/>
  </si>
  <si>
    <t>【車両修繕費】</t>
    <rPh sb="1" eb="6">
      <t>シャリョウシュウゼンヒ</t>
    </rPh>
    <phoneticPr fontId="7"/>
  </si>
  <si>
    <t>中部</t>
    <rPh sb="0" eb="2">
      <t>チュウブ</t>
    </rPh>
    <phoneticPr fontId="7"/>
  </si>
  <si>
    <t>近畿</t>
    <rPh sb="0" eb="2">
      <t>キンキ</t>
    </rPh>
    <phoneticPr fontId="7"/>
  </si>
  <si>
    <t>【車両減価償却費】</t>
    <rPh sb="1" eb="8">
      <t>シャリョウゲンカショウキャクヒ</t>
    </rPh>
    <phoneticPr fontId="7"/>
  </si>
  <si>
    <t>中国</t>
    <rPh sb="0" eb="2">
      <t>チュウゴク</t>
    </rPh>
    <phoneticPr fontId="7"/>
  </si>
  <si>
    <t>　大型車</t>
    <rPh sb="1" eb="4">
      <t>オオガタシャ</t>
    </rPh>
    <phoneticPr fontId="7"/>
  </si>
  <si>
    <t>四国</t>
    <rPh sb="0" eb="2">
      <t>シコク</t>
    </rPh>
    <phoneticPr fontId="7"/>
  </si>
  <si>
    <t>九州</t>
    <rPh sb="0" eb="2">
      <t>キュウシュウ</t>
    </rPh>
    <phoneticPr fontId="7"/>
  </si>
  <si>
    <t>沖縄</t>
    <rPh sb="0" eb="2">
      <t>オキナワ</t>
    </rPh>
    <phoneticPr fontId="7"/>
  </si>
  <si>
    <t>　中型車</t>
    <rPh sb="1" eb="3">
      <t>チュウガタ</t>
    </rPh>
    <rPh sb="3" eb="4">
      <t>シャ</t>
    </rPh>
    <phoneticPr fontId="7"/>
  </si>
  <si>
    <t>　　平均使用年数</t>
    <rPh sb="2" eb="4">
      <t>ヘイキン</t>
    </rPh>
    <rPh sb="4" eb="8">
      <t>シヨウネンスウ</t>
    </rPh>
    <phoneticPr fontId="7"/>
  </si>
  <si>
    <t>　小型車</t>
    <rPh sb="1" eb="4">
      <t>コガタシャ</t>
    </rPh>
    <phoneticPr fontId="7"/>
  </si>
  <si>
    <t>中型車原価比率</t>
    <rPh sb="0" eb="3">
      <t>チュウガタシャ</t>
    </rPh>
    <rPh sb="3" eb="5">
      <t>ゲンカ</t>
    </rPh>
    <rPh sb="5" eb="7">
      <t>ヒリツ</t>
    </rPh>
    <phoneticPr fontId="20"/>
  </si>
  <si>
    <t>小型車原価比率</t>
    <rPh sb="0" eb="2">
      <t>コガタ</t>
    </rPh>
    <rPh sb="2" eb="3">
      <t>シャ</t>
    </rPh>
    <rPh sb="3" eb="5">
      <t>ゲンカ</t>
    </rPh>
    <rPh sb="5" eb="7">
      <t>ヒリツ</t>
    </rPh>
    <phoneticPr fontId="20"/>
  </si>
  <si>
    <t>時間あたり</t>
    <rPh sb="0" eb="2">
      <t>ジカン</t>
    </rPh>
    <phoneticPr fontId="20"/>
  </si>
  <si>
    <t>計</t>
    <rPh sb="0" eb="1">
      <t>ケイ</t>
    </rPh>
    <phoneticPr fontId="7"/>
  </si>
  <si>
    <t>キロあたり</t>
  </si>
  <si>
    <t>【施設賦課税】</t>
    <rPh sb="1" eb="3">
      <t>シセツ</t>
    </rPh>
    <rPh sb="3" eb="5">
      <t>フカ</t>
    </rPh>
    <rPh sb="4" eb="5">
      <t>カ</t>
    </rPh>
    <rPh sb="5" eb="6">
      <t>ゼイ</t>
    </rPh>
    <phoneticPr fontId="7"/>
  </si>
  <si>
    <t>【自動車税】</t>
    <rPh sb="1" eb="5">
      <t>ジドウシャゼイ</t>
    </rPh>
    <phoneticPr fontId="7"/>
  </si>
  <si>
    <t>各ブロックの車両合計</t>
    <rPh sb="0" eb="1">
      <t>カク</t>
    </rPh>
    <rPh sb="6" eb="10">
      <t>シャリョウゴウケイ</t>
    </rPh>
    <phoneticPr fontId="7"/>
  </si>
  <si>
    <t>【自動車重量税】</t>
    <rPh sb="1" eb="4">
      <t>ジドウシャ</t>
    </rPh>
    <rPh sb="4" eb="7">
      <t>ジュウリョウゼイ</t>
    </rPh>
    <phoneticPr fontId="7"/>
  </si>
  <si>
    <t>【自動車損害賠償責任保険料】</t>
    <rPh sb="1" eb="4">
      <t>ジドウシャ</t>
    </rPh>
    <rPh sb="4" eb="6">
      <t>ソンガイ</t>
    </rPh>
    <rPh sb="6" eb="8">
      <t>バイショウ</t>
    </rPh>
    <rPh sb="8" eb="10">
      <t>セキニン</t>
    </rPh>
    <rPh sb="10" eb="12">
      <t>ホケン</t>
    </rPh>
    <rPh sb="12" eb="13">
      <t>リョウ</t>
    </rPh>
    <phoneticPr fontId="7"/>
  </si>
  <si>
    <t>【車両保険料】</t>
    <rPh sb="1" eb="6">
      <t>シャリョウホケンリョウ</t>
    </rPh>
    <phoneticPr fontId="7"/>
  </si>
  <si>
    <t>【営業費その他経費】</t>
    <rPh sb="1" eb="4">
      <t>エイギョウヒ</t>
    </rPh>
    <rPh sb="6" eb="9">
      <t>タケイヒ</t>
    </rPh>
    <phoneticPr fontId="7"/>
  </si>
  <si>
    <t>【一般管理費】</t>
    <rPh sb="1" eb="6">
      <t>イッパンカンリヒ</t>
    </rPh>
    <phoneticPr fontId="7"/>
  </si>
  <si>
    <t>　人件費</t>
    <rPh sb="1" eb="4">
      <t>ジンケンヒ</t>
    </rPh>
    <phoneticPr fontId="7"/>
  </si>
  <si>
    <t>　その他経費</t>
    <rPh sb="3" eb="4">
      <t>タ</t>
    </rPh>
    <rPh sb="4" eb="6">
      <t>ケイヒ</t>
    </rPh>
    <phoneticPr fontId="7"/>
  </si>
  <si>
    <t>【営業外費用】</t>
    <rPh sb="1" eb="4">
      <t>エイギョウガイ</t>
    </rPh>
    <rPh sb="4" eb="6">
      <t>ヒヨウ</t>
    </rPh>
    <phoneticPr fontId="7"/>
  </si>
  <si>
    <t>金融費用</t>
    <rPh sb="0" eb="4">
      <t>キンユウヒヨウ</t>
    </rPh>
    <phoneticPr fontId="20"/>
  </si>
  <si>
    <t>その他経費</t>
    <rPh sb="2" eb="3">
      <t>タ</t>
    </rPh>
    <rPh sb="3" eb="5">
      <t>ケイヒ</t>
    </rPh>
    <phoneticPr fontId="7"/>
  </si>
  <si>
    <t>【資本報酬】</t>
    <rPh sb="1" eb="5">
      <t>シホンホウシュウ</t>
    </rPh>
    <phoneticPr fontId="7"/>
  </si>
  <si>
    <t>【安全運行にかかる経費】</t>
    <rPh sb="1" eb="3">
      <t>アンゼン</t>
    </rPh>
    <rPh sb="3" eb="5">
      <t>ウンコウ</t>
    </rPh>
    <rPh sb="9" eb="11">
      <t>ケイヒ</t>
    </rPh>
    <phoneticPr fontId="7"/>
  </si>
  <si>
    <t>【総走行キロ】</t>
    <rPh sb="1" eb="2">
      <t>ソウ</t>
    </rPh>
    <rPh sb="2" eb="4">
      <t>ソウコウ</t>
    </rPh>
    <phoneticPr fontId="7"/>
  </si>
  <si>
    <t>時間</t>
    <rPh sb="0" eb="2">
      <t>ジカン</t>
    </rPh>
    <phoneticPr fontId="7"/>
  </si>
  <si>
    <t>キロ</t>
    <phoneticPr fontId="7"/>
  </si>
  <si>
    <t>大型</t>
    <rPh sb="0" eb="2">
      <t>オオガタ</t>
    </rPh>
    <phoneticPr fontId="20"/>
  </si>
  <si>
    <t>中型</t>
    <rPh sb="0" eb="2">
      <t>チュウガタ</t>
    </rPh>
    <phoneticPr fontId="20"/>
  </si>
  <si>
    <t>小型</t>
    <rPh sb="0" eb="2">
      <t>コガタ</t>
    </rPh>
    <phoneticPr fontId="20"/>
  </si>
  <si>
    <t>時間（基準額）</t>
    <rPh sb="0" eb="2">
      <t>ジカン</t>
    </rPh>
    <rPh sb="3" eb="6">
      <t>キジュンガク</t>
    </rPh>
    <phoneticPr fontId="20"/>
  </si>
  <si>
    <t>キロ（基準額）</t>
    <rPh sb="3" eb="6">
      <t>キジュンガク</t>
    </rPh>
    <phoneticPr fontId="20"/>
  </si>
  <si>
    <t>車両合計</t>
    <rPh sb="0" eb="2">
      <t>シャリョウ</t>
    </rPh>
    <rPh sb="2" eb="4">
      <t>ゴウケイ</t>
    </rPh>
    <phoneticPr fontId="20"/>
  </si>
  <si>
    <t>※各ブロックの車両合計を入力</t>
    <rPh sb="1" eb="2">
      <t>カク</t>
    </rPh>
    <rPh sb="7" eb="11">
      <t>シャリョウゴウケイ</t>
    </rPh>
    <rPh sb="12" eb="14">
      <t>ニュウリョク</t>
    </rPh>
    <phoneticPr fontId="7"/>
  </si>
  <si>
    <t>コミューター</t>
    <phoneticPr fontId="6"/>
  </si>
  <si>
    <t>R4→R5</t>
    <phoneticPr fontId="20"/>
  </si>
  <si>
    <t>R5→R6</t>
    <phoneticPr fontId="6"/>
  </si>
  <si>
    <t>コミューター</t>
    <phoneticPr fontId="7"/>
  </si>
  <si>
    <t>　コミューター車</t>
    <rPh sb="7" eb="8">
      <t>シャ</t>
    </rPh>
    <phoneticPr fontId="7"/>
  </si>
  <si>
    <t>　　期中平均車両数</t>
    <rPh sb="2" eb="4">
      <t>キチュウ</t>
    </rPh>
    <rPh sb="4" eb="6">
      <t>ヘイキン</t>
    </rPh>
    <rPh sb="6" eb="9">
      <t>シャリョウスウ</t>
    </rPh>
    <phoneticPr fontId="7"/>
  </si>
  <si>
    <t>【総走行時間】</t>
    <rPh sb="1" eb="2">
      <t>ソウ</t>
    </rPh>
    <rPh sb="2" eb="4">
      <t>ソウコウ</t>
    </rPh>
    <rPh sb="4" eb="6">
      <t>ジカン</t>
    </rPh>
    <phoneticPr fontId="7"/>
  </si>
  <si>
    <t>総走行時間</t>
    <rPh sb="0" eb="1">
      <t>ソウ</t>
    </rPh>
    <rPh sb="1" eb="3">
      <t>ソウコウ</t>
    </rPh>
    <rPh sb="3" eb="5">
      <t>ジカン</t>
    </rPh>
    <phoneticPr fontId="7"/>
  </si>
  <si>
    <t>【従前の車種区分】</t>
    <rPh sb="1" eb="3">
      <t>ジュウゼン</t>
    </rPh>
    <rPh sb="4" eb="6">
      <t>シャシュ</t>
    </rPh>
    <rPh sb="6" eb="8">
      <t>クブン</t>
    </rPh>
    <phoneticPr fontId="6"/>
  </si>
  <si>
    <t>【新たな車種区分】</t>
    <rPh sb="1" eb="2">
      <t>アラ</t>
    </rPh>
    <rPh sb="4" eb="6">
      <t>シャシュ</t>
    </rPh>
    <rPh sb="6" eb="8">
      <t>クブン</t>
    </rPh>
    <phoneticPr fontId="6"/>
  </si>
  <si>
    <t>コミューター車原価比率</t>
    <rPh sb="6" eb="7">
      <t>シャ</t>
    </rPh>
    <rPh sb="7" eb="9">
      <t>ゲンカ</t>
    </rPh>
    <rPh sb="9" eb="11">
      <t>ヒリツ</t>
    </rPh>
    <phoneticPr fontId="20"/>
  </si>
  <si>
    <t>※「「一般貸切旅客自動車運送事業の許可及び事業計画変更認可申請の処理について」の一部改正」（令和６年２月　日）において定められた新たな車種区分を適用する場合、小型車は③から④を差し引いた値、コミューター車は④の値を用いることとする。
【例：北海道ブロックの場合】
○従前の車種区分を適用する場合
大型車：1,679台、中型車：366台、小型車：492台（③）
○新たな車種区分を適用する場合
大型車：1,679台、中型車：366台、小型車：404台（③-④）、コミューター車：88台（④）</t>
    <phoneticPr fontId="6"/>
  </si>
  <si>
    <t>大型
①</t>
    <rPh sb="0" eb="2">
      <t>オオガタ</t>
    </rPh>
    <phoneticPr fontId="7"/>
  </si>
  <si>
    <t>中型
②</t>
    <rPh sb="0" eb="2">
      <t>チュウガタ</t>
    </rPh>
    <phoneticPr fontId="7"/>
  </si>
  <si>
    <t>小型
③</t>
    <rPh sb="0" eb="2">
      <t>コガタ</t>
    </rPh>
    <phoneticPr fontId="7"/>
  </si>
  <si>
    <t>小型車のうち
コミューター車
④</t>
    <rPh sb="0" eb="3">
      <t>コガタシャ</t>
    </rPh>
    <rPh sb="13" eb="14">
      <t>クルマ</t>
    </rPh>
    <phoneticPr fontId="6"/>
  </si>
  <si>
    <t>コミューター</t>
    <phoneticPr fontId="20"/>
  </si>
  <si>
    <t>※一般貸切旅客自動車運送事業の許可及び事業計画変更認可申請の処理についての一部改正（令和６年２月２７日）において定められた新たな車種区分を適用する場合、当該比率を用いることとする。</t>
    <phoneticPr fontId="6"/>
  </si>
  <si>
    <t>基準安全コスト</t>
    <rPh sb="0" eb="2">
      <t>キジュン</t>
    </rPh>
    <rPh sb="2" eb="4">
      <t>アンゼン</t>
    </rPh>
    <phoneticPr fontId="6"/>
  </si>
  <si>
    <t>自社安全コスト</t>
    <rPh sb="0" eb="2">
      <t>ジシャ</t>
    </rPh>
    <rPh sb="2" eb="4">
      <t>アンゼン</t>
    </rPh>
    <phoneticPr fontId="6"/>
  </si>
  <si>
    <t>【実績年度】</t>
    <rPh sb="1" eb="3">
      <t>ジッセキ</t>
    </rPh>
    <rPh sb="3" eb="5">
      <t>ネンド</t>
    </rPh>
    <phoneticPr fontId="6"/>
  </si>
  <si>
    <t>【設定・変更の別】</t>
    <rPh sb="1" eb="3">
      <t>セッテイ</t>
    </rPh>
    <rPh sb="4" eb="6">
      <t>ヘンコウ</t>
    </rPh>
    <rPh sb="7" eb="8">
      <t>ベツ</t>
    </rPh>
    <phoneticPr fontId="6"/>
  </si>
  <si>
    <t>【適用する車種区分】</t>
    <rPh sb="1" eb="3">
      <t>テキヨウ</t>
    </rPh>
    <rPh sb="5" eb="7">
      <t>シャシュ</t>
    </rPh>
    <rPh sb="7" eb="9">
      <t>クブン</t>
    </rPh>
    <phoneticPr fontId="6"/>
  </si>
  <si>
    <t>変更</t>
  </si>
  <si>
    <t>R4→R5</t>
  </si>
  <si>
    <t>従前の車種区分</t>
  </si>
  <si>
    <t>適用するデフレータ</t>
    <rPh sb="0" eb="2">
      <t>テキヨウ</t>
    </rPh>
    <phoneticPr fontId="6"/>
  </si>
  <si>
    <t>人件費計</t>
    <rPh sb="0" eb="3">
      <t>ジンケンヒ</t>
    </rPh>
    <rPh sb="3" eb="4">
      <t>ケイ</t>
    </rPh>
    <phoneticPr fontId="6"/>
  </si>
  <si>
    <t>各シートの</t>
    <rPh sb="0" eb="1">
      <t>カク</t>
    </rPh>
    <phoneticPr fontId="6"/>
  </si>
  <si>
    <t>黄色セル</t>
    <rPh sb="0" eb="2">
      <t>キイロ</t>
    </rPh>
    <phoneticPr fontId="6"/>
  </si>
  <si>
    <t>を入力してください。</t>
    <rPh sb="1" eb="3">
      <t>ニュウリョク</t>
    </rPh>
    <phoneticPr fontId="6"/>
  </si>
  <si>
    <t>安全運行経費計</t>
    <rPh sb="0" eb="2">
      <t>アンゼン</t>
    </rPh>
    <rPh sb="2" eb="4">
      <t>ウンコウ</t>
    </rPh>
    <rPh sb="4" eb="6">
      <t>ケイヒ</t>
    </rPh>
    <rPh sb="6" eb="7">
      <t>ケイ</t>
    </rPh>
    <phoneticPr fontId="6"/>
  </si>
  <si>
    <t>一般管理費</t>
    <rPh sb="0" eb="2">
      <t>イッパン</t>
    </rPh>
    <rPh sb="2" eb="5">
      <t>カンリヒ</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</si>
</sst>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0;[Red]\-#,##0.0"/>
    <numFmt numFmtId="178" formatCode="0.000"/>
    <numFmt numFmtId="179" formatCode="0.0"/>
    <numFmt numFmtId="180" formatCode="0.0%"/>
    <numFmt numFmtId="181" formatCode="#,##0;[Red]#,##0"/>
    <numFmt numFmtId="182" formatCode="#,##0_);[Red]\(#,##0\)"/>
  </numFmts>
  <fonts count="33">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6"/>
      <name val="游ゴシック"/>
      <family val="2"/>
      <charset val="128"/>
      <scheme val="minor"/>
    </font>
    <font>
      <sz val="10"/>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9"/>
      <color theme="1"/>
      <name val="游ゴシック"/>
      <family val="2"/>
      <scheme val="minor"/>
    </font>
    <font>
      <sz val="10"/>
      <color theme="1"/>
      <name val="游ゴシック"/>
      <family val="2"/>
      <charset val="128"/>
      <scheme val="minor"/>
    </font>
    <font>
      <sz val="14"/>
      <color theme="1"/>
      <name val="游ゴシック"/>
      <family val="3"/>
      <charset val="128"/>
      <scheme val="minor"/>
    </font>
    <font>
      <sz val="11"/>
      <color theme="1"/>
      <name val="ＭＳ Ｐゴシック"/>
      <family val="3"/>
      <charset val="128"/>
    </font>
    <font>
      <sz val="11"/>
      <color theme="1"/>
      <name val="游ゴシック"/>
      <family val="3"/>
      <charset val="128"/>
      <scheme val="minor"/>
    </font>
    <font>
      <sz val="11"/>
      <color theme="1"/>
      <name val="游ゴシック"/>
      <family val="2"/>
      <scheme val="minor"/>
    </font>
    <font>
      <sz val="11"/>
      <color rgb="FFFF0000"/>
      <name val="游ゴシック"/>
      <family val="2"/>
      <charset val="128"/>
      <scheme val="minor"/>
    </font>
    <font>
      <sz val="11"/>
      <name val="游ゴシック"/>
      <family val="2"/>
      <charset val="128"/>
      <scheme val="minor"/>
    </font>
    <font>
      <sz val="11"/>
      <color rgb="FFFF0000"/>
      <name val="游ゴシック"/>
      <family val="3"/>
      <charset val="128"/>
      <scheme val="minor"/>
    </font>
    <font>
      <sz val="6"/>
      <name val="ＭＳ Ｐゴシック"/>
      <family val="3"/>
      <charset val="128"/>
    </font>
    <font>
      <sz val="11"/>
      <name val="游ゴシック"/>
      <family val="3"/>
      <charset val="128"/>
      <scheme val="minor"/>
    </font>
    <font>
      <b/>
      <sz val="12"/>
      <name val="游ゴシック"/>
      <family val="3"/>
      <charset val="128"/>
      <scheme val="minor"/>
    </font>
    <font>
      <b/>
      <sz val="12"/>
      <name val="游ゴシック"/>
      <family val="2"/>
      <charset val="128"/>
      <scheme val="minor"/>
    </font>
    <font>
      <sz val="10"/>
      <name val="游ゴシック"/>
      <family val="3"/>
      <charset val="128"/>
      <scheme val="minor"/>
    </font>
    <font>
      <sz val="10"/>
      <color rgb="FFFF0000"/>
      <name val="游ゴシック"/>
      <family val="3"/>
      <charset val="128"/>
      <scheme val="minor"/>
    </font>
    <font>
      <sz val="10"/>
      <color rgb="FFFF0000"/>
      <name val="ＭＳ ゴシック"/>
      <family val="3"/>
      <charset val="128"/>
    </font>
    <font>
      <strike/>
      <sz val="11"/>
      <color theme="1"/>
      <name val="游ゴシック"/>
      <family val="3"/>
      <charset val="128"/>
      <scheme val="minor"/>
    </font>
    <font>
      <strike/>
      <sz val="11"/>
      <color rgb="FFFF0000"/>
      <name val="游ゴシック"/>
      <family val="3"/>
      <charset val="128"/>
      <scheme val="minor"/>
    </font>
    <font>
      <b/>
      <sz val="9"/>
      <color indexed="81"/>
      <name val="MS P ゴシック"/>
      <family val="3"/>
      <charset val="128"/>
    </font>
    <font>
      <b/>
      <sz val="9"/>
      <color indexed="81"/>
      <name val="ＭＳ Ｐゴシック"/>
      <family val="3"/>
      <charset val="128"/>
    </font>
    <font>
      <sz val="11"/>
      <name val="ＭＳ Ｐゴシック"/>
      <family val="3"/>
      <charset val="128"/>
    </font>
    <font>
      <sz val="9"/>
      <color indexed="81"/>
      <name val="ＭＳ Ｐゴシック"/>
      <family val="3"/>
      <charset val="128"/>
    </font>
  </fonts>
  <fills count="6">
    <fill>
      <patternFill patternType="none"/>
    </fill>
    <fill>
      <patternFill patternType="gray125"/>
    </fill>
    <fill>
      <patternFill patternType="solid">
        <fgColor rgb="FF92D050"/>
        <bgColor indexed="64"/>
      </patternFill>
    </fill>
    <fill>
      <patternFill patternType="solid">
        <fgColor theme="4" tint="0.39997558519241921"/>
        <bgColor indexed="64"/>
      </patternFill>
    </fill>
    <fill>
      <patternFill patternType="solid">
        <fgColor rgb="FFFFC000"/>
        <bgColor indexed="64"/>
      </patternFill>
    </fill>
    <fill>
      <patternFill patternType="solid">
        <fgColor rgb="FFFFFF0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bottom style="medium">
        <color indexed="64"/>
      </bottom>
      <diagonal/>
    </border>
    <border>
      <left/>
      <right/>
      <top/>
      <bottom style="thin">
        <color indexed="64"/>
      </bottom>
      <diagonal/>
    </border>
    <border>
      <left style="medium">
        <color auto="1"/>
      </left>
      <right style="medium">
        <color auto="1"/>
      </right>
      <top style="medium">
        <color auto="1"/>
      </top>
      <bottom style="medium">
        <color auto="1"/>
      </bottom>
      <diagonal/>
    </border>
  </borders>
  <cellStyleXfs count="15">
    <xf numFmtId="0" fontId="0" fillId="0" borderId="0"/>
    <xf numFmtId="0" fontId="5" fillId="0" borderId="0">
      <alignment vertical="center"/>
    </xf>
    <xf numFmtId="0" fontId="4" fillId="0" borderId="0">
      <alignment vertical="center"/>
    </xf>
    <xf numFmtId="38" fontId="4" fillId="0" borderId="0" applyFont="0" applyFill="0" applyBorder="0" applyAlignment="0" applyProtection="0">
      <alignment vertical="center"/>
    </xf>
    <xf numFmtId="0" fontId="14" fillId="0" borderId="0">
      <alignment vertical="center"/>
    </xf>
    <xf numFmtId="9" fontId="4" fillId="0" borderId="0" applyFont="0" applyFill="0" applyBorder="0" applyAlignment="0" applyProtection="0">
      <alignment vertical="center"/>
    </xf>
    <xf numFmtId="38" fontId="14" fillId="0" borderId="0" applyFont="0" applyFill="0" applyBorder="0" applyAlignment="0" applyProtection="0">
      <alignment vertical="center"/>
    </xf>
    <xf numFmtId="0" fontId="14" fillId="0" borderId="0">
      <alignment vertical="center"/>
    </xf>
    <xf numFmtId="9" fontId="16"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6" fillId="0" borderId="0" applyFont="0" applyFill="0" applyBorder="0" applyAlignment="0" applyProtection="0">
      <alignment vertical="center"/>
    </xf>
    <xf numFmtId="0" fontId="15" fillId="0" borderId="0">
      <alignment vertical="center"/>
    </xf>
    <xf numFmtId="38" fontId="15" fillId="0" borderId="0" applyFont="0" applyFill="0" applyBorder="0" applyAlignment="0" applyProtection="0">
      <alignment vertical="center"/>
    </xf>
  </cellStyleXfs>
  <cellXfs count="271">
    <xf numFmtId="0" fontId="0" fillId="0" borderId="0" xfId="0"/>
    <xf numFmtId="0" fontId="0" fillId="0" borderId="0" xfId="0" applyAlignment="1">
      <alignment vertical="center"/>
    </xf>
    <xf numFmtId="0" fontId="0" fillId="0" borderId="0" xfId="0" applyBorder="1" applyAlignment="1">
      <alignment vertical="center"/>
    </xf>
    <xf numFmtId="0" fontId="0" fillId="0" borderId="4" xfId="0" applyBorder="1" applyAlignment="1">
      <alignment vertical="center"/>
    </xf>
    <xf numFmtId="0" fontId="8" fillId="0" borderId="0" xfId="0" applyFont="1" applyBorder="1" applyAlignment="1">
      <alignment vertical="center"/>
    </xf>
    <xf numFmtId="0" fontId="8" fillId="0" borderId="0" xfId="1" applyFont="1" applyBorder="1" applyAlignment="1">
      <alignment vertical="center"/>
    </xf>
    <xf numFmtId="0" fontId="0" fillId="0" borderId="1" xfId="0" applyBorder="1" applyAlignment="1">
      <alignment vertical="center"/>
    </xf>
    <xf numFmtId="0" fontId="0" fillId="0" borderId="0" xfId="0" applyBorder="1" applyAlignment="1">
      <alignment horizontal="left" vertical="center"/>
    </xf>
    <xf numFmtId="0" fontId="11" fillId="0" borderId="0" xfId="0" applyFont="1" applyAlignment="1">
      <alignment vertical="center"/>
    </xf>
    <xf numFmtId="0" fontId="8" fillId="0" borderId="8" xfId="1" applyFont="1" applyBorder="1">
      <alignment vertical="center"/>
    </xf>
    <xf numFmtId="0" fontId="8" fillId="0" borderId="1" xfId="1" applyFont="1" applyBorder="1" applyAlignment="1">
      <alignment vertical="center" shrinkToFit="1"/>
    </xf>
    <xf numFmtId="0" fontId="0" fillId="0" borderId="1" xfId="0" applyBorder="1" applyAlignment="1">
      <alignment horizontal="center" vertical="center"/>
    </xf>
    <xf numFmtId="0" fontId="0" fillId="0" borderId="0" xfId="0" applyBorder="1" applyAlignment="1">
      <alignment horizontal="center" vertical="center"/>
    </xf>
    <xf numFmtId="0" fontId="8" fillId="0" borderId="1" xfId="1" applyFont="1" applyBorder="1">
      <alignment vertical="center"/>
    </xf>
    <xf numFmtId="0" fontId="8" fillId="0" borderId="1" xfId="1" applyFont="1" applyBorder="1" applyAlignment="1">
      <alignment vertical="center" wrapText="1"/>
    </xf>
    <xf numFmtId="0" fontId="0" fillId="0" borderId="0" xfId="0" applyAlignment="1">
      <alignment horizontal="center" vertical="center"/>
    </xf>
    <xf numFmtId="0" fontId="0" fillId="0" borderId="1" xfId="0" applyBorder="1" applyAlignment="1">
      <alignment horizontal="center" vertical="center"/>
    </xf>
    <xf numFmtId="0" fontId="0" fillId="0" borderId="0" xfId="0" applyBorder="1" applyAlignment="1">
      <alignment horizontal="center" vertical="center"/>
    </xf>
    <xf numFmtId="0" fontId="9" fillId="0" borderId="0" xfId="0" applyFont="1" applyBorder="1" applyAlignment="1">
      <alignment vertical="center" wrapText="1"/>
    </xf>
    <xf numFmtId="0" fontId="0" fillId="0" borderId="0" xfId="0" applyBorder="1" applyAlignment="1">
      <alignment horizontal="right" vertical="center"/>
    </xf>
    <xf numFmtId="0" fontId="13" fillId="0" borderId="0" xfId="0" applyFont="1" applyAlignment="1">
      <alignment vertical="center"/>
    </xf>
    <xf numFmtId="0" fontId="9" fillId="0" borderId="0" xfId="0" applyFont="1" applyAlignment="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0" xfId="0" applyBorder="1" applyAlignment="1">
      <alignment horizontal="center" vertical="center"/>
    </xf>
    <xf numFmtId="0" fontId="0" fillId="0" borderId="8" xfId="0" applyBorder="1" applyAlignment="1">
      <alignment vertical="center"/>
    </xf>
    <xf numFmtId="0" fontId="8" fillId="0" borderId="0" xfId="0" applyFont="1" applyAlignment="1">
      <alignment vertical="center"/>
    </xf>
    <xf numFmtId="0" fontId="15" fillId="0" borderId="0" xfId="0" applyFont="1" applyAlignment="1">
      <alignment vertical="center"/>
    </xf>
    <xf numFmtId="0" fontId="8" fillId="0" borderId="2" xfId="0" applyFont="1" applyBorder="1" applyAlignment="1">
      <alignment vertical="center"/>
    </xf>
    <xf numFmtId="0" fontId="3" fillId="0" borderId="0" xfId="9">
      <alignment vertical="center"/>
    </xf>
    <xf numFmtId="38" fontId="18" fillId="0" borderId="0" xfId="10" applyFont="1" applyFill="1">
      <alignment vertical="center"/>
    </xf>
    <xf numFmtId="0" fontId="3" fillId="0" borderId="0" xfId="9" applyAlignment="1">
      <alignment horizontal="center" vertical="center"/>
    </xf>
    <xf numFmtId="177" fontId="18" fillId="0" borderId="0" xfId="10" applyNumberFormat="1" applyFont="1" applyFill="1">
      <alignment vertical="center"/>
    </xf>
    <xf numFmtId="38" fontId="0" fillId="0" borderId="0" xfId="10" applyFont="1">
      <alignment vertical="center"/>
    </xf>
    <xf numFmtId="0" fontId="0" fillId="0" borderId="0" xfId="9" applyFont="1">
      <alignment vertical="center"/>
    </xf>
    <xf numFmtId="9" fontId="18" fillId="0" borderId="0" xfId="11" applyFont="1" applyFill="1">
      <alignment vertical="center"/>
    </xf>
    <xf numFmtId="0" fontId="21" fillId="2" borderId="0" xfId="9" applyFont="1" applyFill="1">
      <alignment vertical="center"/>
    </xf>
    <xf numFmtId="38" fontId="18" fillId="2" borderId="0" xfId="10" applyFont="1" applyFill="1">
      <alignment vertical="center"/>
    </xf>
    <xf numFmtId="0" fontId="3" fillId="0" borderId="1" xfId="9" applyBorder="1">
      <alignment vertical="center"/>
    </xf>
    <xf numFmtId="0" fontId="3" fillId="0" borderId="4" xfId="9" applyBorder="1">
      <alignment vertical="center"/>
    </xf>
    <xf numFmtId="0" fontId="0" fillId="0" borderId="0" xfId="9" applyFont="1" applyAlignment="1">
      <alignment horizontal="center" vertical="center"/>
    </xf>
    <xf numFmtId="0" fontId="21" fillId="3" borderId="0" xfId="9" applyFont="1" applyFill="1">
      <alignment vertical="center"/>
    </xf>
    <xf numFmtId="38" fontId="18" fillId="3" borderId="0" xfId="10" applyFont="1" applyFill="1">
      <alignment vertical="center"/>
    </xf>
    <xf numFmtId="0" fontId="3" fillId="3" borderId="0" xfId="9" applyFill="1">
      <alignment vertical="center"/>
    </xf>
    <xf numFmtId="38" fontId="18" fillId="3" borderId="0" xfId="6" applyFont="1" applyFill="1">
      <alignment vertical="center"/>
    </xf>
    <xf numFmtId="38" fontId="18" fillId="0" borderId="0" xfId="6" applyFont="1" applyFill="1">
      <alignment vertical="center"/>
    </xf>
    <xf numFmtId="0" fontId="14" fillId="0" borderId="0" xfId="7" applyAlignment="1">
      <alignment horizontal="center" vertical="center"/>
    </xf>
    <xf numFmtId="0" fontId="14" fillId="0" borderId="0" xfId="7">
      <alignment vertical="center"/>
    </xf>
    <xf numFmtId="2" fontId="14" fillId="0" borderId="0" xfId="7" applyNumberFormat="1">
      <alignment vertical="center"/>
    </xf>
    <xf numFmtId="0" fontId="18" fillId="0" borderId="0" xfId="9" applyFont="1">
      <alignment vertical="center"/>
    </xf>
    <xf numFmtId="0" fontId="3" fillId="4" borderId="0" xfId="9" applyFill="1">
      <alignment vertical="center"/>
    </xf>
    <xf numFmtId="38" fontId="18" fillId="4" borderId="0" xfId="10" applyFont="1" applyFill="1">
      <alignment vertical="center"/>
    </xf>
    <xf numFmtId="0" fontId="0" fillId="2" borderId="0" xfId="9" applyFont="1" applyFill="1">
      <alignment vertical="center"/>
    </xf>
    <xf numFmtId="0" fontId="0" fillId="3" borderId="0" xfId="9" applyFont="1" applyFill="1">
      <alignment vertical="center"/>
    </xf>
    <xf numFmtId="0" fontId="3" fillId="2" borderId="0" xfId="9" applyFill="1">
      <alignment vertical="center"/>
    </xf>
    <xf numFmtId="38" fontId="18" fillId="2" borderId="0" xfId="9" applyNumberFormat="1" applyFont="1" applyFill="1">
      <alignment vertical="center"/>
    </xf>
    <xf numFmtId="38" fontId="0" fillId="0" borderId="0" xfId="10" applyFont="1" applyAlignment="1">
      <alignment horizontal="left" vertical="center"/>
    </xf>
    <xf numFmtId="38" fontId="18" fillId="0" borderId="0" xfId="10" applyFont="1" applyAlignment="1">
      <alignment vertical="center"/>
    </xf>
    <xf numFmtId="38" fontId="0" fillId="0" borderId="0" xfId="10" applyFont="1" applyAlignment="1">
      <alignment vertical="center"/>
    </xf>
    <xf numFmtId="0" fontId="22" fillId="2" borderId="0" xfId="9" applyFont="1" applyFill="1">
      <alignment vertical="center"/>
    </xf>
    <xf numFmtId="40" fontId="23" fillId="2" borderId="0" xfId="10" applyNumberFormat="1" applyFont="1" applyFill="1">
      <alignment vertical="center"/>
    </xf>
    <xf numFmtId="40" fontId="21" fillId="0" borderId="1" xfId="6" applyNumberFormat="1" applyFont="1" applyFill="1" applyBorder="1">
      <alignment vertical="center"/>
    </xf>
    <xf numFmtId="40" fontId="0" fillId="0" borderId="1" xfId="6" applyNumberFormat="1" applyFont="1" applyBorder="1">
      <alignment vertical="center"/>
    </xf>
    <xf numFmtId="38" fontId="21" fillId="0" borderId="0" xfId="10" applyFont="1" applyFill="1" applyBorder="1">
      <alignment vertical="center"/>
    </xf>
    <xf numFmtId="38" fontId="0" fillId="0" borderId="0" xfId="10" applyFont="1" applyBorder="1">
      <alignment vertical="center"/>
    </xf>
    <xf numFmtId="0" fontId="3" fillId="0" borderId="1" xfId="9" applyBorder="1" applyAlignment="1">
      <alignment horizontal="center" vertical="center"/>
    </xf>
    <xf numFmtId="0" fontId="2" fillId="0" borderId="1" xfId="9" applyFont="1" applyBorder="1">
      <alignment vertical="center"/>
    </xf>
    <xf numFmtId="0" fontId="3" fillId="0" borderId="4" xfId="9" applyBorder="1" applyAlignment="1">
      <alignment horizontal="center" vertical="center"/>
    </xf>
    <xf numFmtId="0" fontId="12" fillId="0" borderId="0" xfId="9" applyFont="1">
      <alignment vertical="center"/>
    </xf>
    <xf numFmtId="0" fontId="12" fillId="0" borderId="0" xfId="9" applyFont="1" applyAlignment="1">
      <alignment horizontal="center" vertical="center"/>
    </xf>
    <xf numFmtId="0" fontId="8" fillId="0" borderId="1" xfId="4" applyFont="1" applyBorder="1" applyAlignment="1">
      <alignment horizontal="center" vertical="center"/>
    </xf>
    <xf numFmtId="0" fontId="8" fillId="0" borderId="0" xfId="9" applyFont="1">
      <alignment vertical="center"/>
    </xf>
    <xf numFmtId="0" fontId="8" fillId="0" borderId="1" xfId="4" applyFont="1" applyBorder="1">
      <alignment vertical="center"/>
    </xf>
    <xf numFmtId="178" fontId="8" fillId="0" borderId="1" xfId="4" applyNumberFormat="1" applyFont="1" applyBorder="1">
      <alignment vertical="center"/>
    </xf>
    <xf numFmtId="0" fontId="8" fillId="0" borderId="25" xfId="9" applyFont="1" applyBorder="1">
      <alignment vertical="center"/>
    </xf>
    <xf numFmtId="0" fontId="8" fillId="0" borderId="0" xfId="9" applyFont="1" applyAlignment="1">
      <alignment horizontal="center" vertical="center"/>
    </xf>
    <xf numFmtId="0" fontId="8" fillId="0" borderId="0" xfId="4" applyFont="1">
      <alignment vertical="center"/>
    </xf>
    <xf numFmtId="2" fontId="8" fillId="0" borderId="0" xfId="4" applyNumberFormat="1" applyFont="1">
      <alignment vertical="center"/>
    </xf>
    <xf numFmtId="0" fontId="8" fillId="0" borderId="1" xfId="9" applyFont="1" applyBorder="1" applyAlignment="1">
      <alignment horizontal="center" vertical="center"/>
    </xf>
    <xf numFmtId="38" fontId="8" fillId="0" borderId="1" xfId="10" applyFont="1" applyBorder="1" applyAlignment="1">
      <alignment vertical="center"/>
    </xf>
    <xf numFmtId="0" fontId="8" fillId="0" borderId="1" xfId="9" applyFont="1" applyBorder="1">
      <alignment vertical="center"/>
    </xf>
    <xf numFmtId="2" fontId="8" fillId="0" borderId="1" xfId="9" applyNumberFormat="1" applyFont="1" applyBorder="1" applyAlignment="1">
      <alignment horizontal="center" vertical="center"/>
    </xf>
    <xf numFmtId="179" fontId="8" fillId="0" borderId="1" xfId="9" applyNumberFormat="1" applyFont="1" applyBorder="1" applyAlignment="1">
      <alignment horizontal="center" vertical="center"/>
    </xf>
    <xf numFmtId="178" fontId="8" fillId="0" borderId="1" xfId="9" applyNumberFormat="1" applyFont="1" applyBorder="1" applyAlignment="1">
      <alignment horizontal="center" vertical="center"/>
    </xf>
    <xf numFmtId="0" fontId="8" fillId="0" borderId="1" xfId="7" applyFont="1" applyBorder="1" applyAlignment="1">
      <alignment horizontal="center" vertical="center"/>
    </xf>
    <xf numFmtId="0" fontId="8" fillId="0" borderId="1" xfId="7" applyFont="1" applyBorder="1">
      <alignment vertical="center"/>
    </xf>
    <xf numFmtId="178" fontId="8" fillId="0" borderId="1" xfId="9" applyNumberFormat="1" applyFont="1" applyBorder="1">
      <alignment vertical="center"/>
    </xf>
    <xf numFmtId="0" fontId="8" fillId="0" borderId="25" xfId="9" applyFont="1" applyBorder="1" applyAlignment="1">
      <alignment horizontal="center" vertical="center"/>
    </xf>
    <xf numFmtId="38" fontId="8" fillId="0" borderId="1" xfId="10" applyFont="1" applyFill="1" applyBorder="1" applyAlignment="1">
      <alignment horizontal="center" vertical="center"/>
    </xf>
    <xf numFmtId="38" fontId="8" fillId="0" borderId="1" xfId="10" applyFont="1" applyBorder="1">
      <alignment vertical="center"/>
    </xf>
    <xf numFmtId="0" fontId="0" fillId="0" borderId="0" xfId="9" applyFont="1" applyBorder="1">
      <alignment vertical="center"/>
    </xf>
    <xf numFmtId="0" fontId="3" fillId="0" borderId="27" xfId="9" applyBorder="1">
      <alignment vertical="center"/>
    </xf>
    <xf numFmtId="0" fontId="2" fillId="0" borderId="0" xfId="9" applyFont="1">
      <alignment vertical="center"/>
    </xf>
    <xf numFmtId="0" fontId="2" fillId="2" borderId="0" xfId="9" applyFont="1" applyFill="1">
      <alignment vertical="center"/>
    </xf>
    <xf numFmtId="10" fontId="24" fillId="0" borderId="1" xfId="8" applyNumberFormat="1" applyFont="1" applyBorder="1">
      <alignment vertical="center"/>
    </xf>
    <xf numFmtId="10" fontId="8" fillId="0" borderId="1" xfId="8" applyNumberFormat="1" applyFont="1" applyFill="1" applyBorder="1">
      <alignment vertical="center"/>
    </xf>
    <xf numFmtId="10" fontId="8" fillId="0" borderId="1" xfId="8" applyNumberFormat="1" applyFont="1" applyBorder="1">
      <alignment vertical="center"/>
    </xf>
    <xf numFmtId="38" fontId="8" fillId="0" borderId="1" xfId="9" applyNumberFormat="1" applyFont="1" applyBorder="1">
      <alignment vertical="center"/>
    </xf>
    <xf numFmtId="0" fontId="25" fillId="0" borderId="0" xfId="9" applyFont="1" applyAlignment="1">
      <alignment horizontal="left" vertical="center" wrapText="1"/>
    </xf>
    <xf numFmtId="0" fontId="8" fillId="0" borderId="1" xfId="9" applyFont="1" applyBorder="1" applyAlignment="1">
      <alignment horizontal="center" vertical="center" wrapText="1"/>
    </xf>
    <xf numFmtId="0" fontId="8" fillId="0" borderId="1" xfId="9" applyFont="1" applyBorder="1" applyAlignment="1">
      <alignment horizontal="center" vertical="top" wrapText="1"/>
    </xf>
    <xf numFmtId="0" fontId="26" fillId="0" borderId="0" xfId="0" applyFont="1" applyAlignment="1">
      <alignment vertical="center" wrapText="1"/>
    </xf>
    <xf numFmtId="38" fontId="18" fillId="0" borderId="1" xfId="10" applyFont="1" applyFill="1" applyBorder="1">
      <alignment vertical="center"/>
    </xf>
    <xf numFmtId="38" fontId="14" fillId="0" borderId="1" xfId="10" applyFont="1" applyBorder="1">
      <alignment vertical="center"/>
    </xf>
    <xf numFmtId="40" fontId="3" fillId="0" borderId="1" xfId="6" applyNumberFormat="1" applyFont="1" applyBorder="1">
      <alignment vertical="center"/>
    </xf>
    <xf numFmtId="0" fontId="3" fillId="0" borderId="0" xfId="9" applyFill="1">
      <alignment vertical="center"/>
    </xf>
    <xf numFmtId="0" fontId="15" fillId="0" borderId="0" xfId="7" applyFont="1">
      <alignment vertical="center"/>
    </xf>
    <xf numFmtId="38" fontId="21" fillId="0" borderId="0" xfId="10" applyFont="1" applyFill="1">
      <alignment vertical="center"/>
    </xf>
    <xf numFmtId="38" fontId="15" fillId="0" borderId="0" xfId="10" applyFont="1">
      <alignment vertical="center"/>
    </xf>
    <xf numFmtId="0" fontId="15" fillId="0" borderId="0" xfId="9" applyFont="1">
      <alignment vertical="center"/>
    </xf>
    <xf numFmtId="0" fontId="19" fillId="0" borderId="0" xfId="7" applyFont="1">
      <alignment vertical="center"/>
    </xf>
    <xf numFmtId="38" fontId="15" fillId="0" borderId="0" xfId="9" applyNumberFormat="1" applyFont="1">
      <alignment vertical="center"/>
    </xf>
    <xf numFmtId="0" fontId="0" fillId="0" borderId="0" xfId="9" applyFont="1" applyFill="1" applyAlignment="1">
      <alignment horizontal="center" vertical="center" wrapText="1"/>
    </xf>
    <xf numFmtId="0" fontId="22" fillId="3" borderId="0" xfId="9" applyFont="1" applyFill="1">
      <alignment vertical="center"/>
    </xf>
    <xf numFmtId="40" fontId="23" fillId="3" borderId="0" xfId="10" applyNumberFormat="1" applyFont="1" applyFill="1">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vertical="center" wrapText="1"/>
    </xf>
    <xf numFmtId="2" fontId="12" fillId="0" borderId="1" xfId="9" applyNumberFormat="1" applyFont="1" applyBorder="1" applyAlignment="1">
      <alignment horizontal="center" vertical="center"/>
    </xf>
    <xf numFmtId="0" fontId="12" fillId="0" borderId="1" xfId="9" applyFont="1" applyBorder="1" applyAlignment="1">
      <alignment horizontal="center" vertical="center"/>
    </xf>
    <xf numFmtId="0" fontId="1" fillId="0" borderId="0" xfId="9" applyFont="1">
      <alignment vertical="center"/>
    </xf>
    <xf numFmtId="0" fontId="8" fillId="0" borderId="1" xfId="9" applyFont="1" applyBorder="1" applyAlignment="1">
      <alignment vertical="center" shrinkToFit="1"/>
    </xf>
    <xf numFmtId="40" fontId="3" fillId="0" borderId="1" xfId="6" applyNumberFormat="1" applyFont="1" applyBorder="1" applyAlignment="1">
      <alignment horizontal="right" vertical="center"/>
    </xf>
    <xf numFmtId="40" fontId="18" fillId="2" borderId="0" xfId="10" applyNumberFormat="1" applyFont="1" applyFill="1">
      <alignment vertical="center"/>
    </xf>
    <xf numFmtId="176" fontId="0" fillId="5" borderId="1" xfId="0" applyNumberFormat="1" applyFill="1" applyBorder="1" applyAlignment="1">
      <alignment vertical="center"/>
    </xf>
    <xf numFmtId="176" fontId="0" fillId="0" borderId="0" xfId="0" applyNumberFormat="1" applyFill="1" applyBorder="1" applyAlignment="1">
      <alignment horizontal="left" vertical="center"/>
    </xf>
    <xf numFmtId="176" fontId="0" fillId="0" borderId="4" xfId="0" applyNumberFormat="1" applyBorder="1" applyAlignment="1">
      <alignment horizontal="left" vertical="center"/>
    </xf>
    <xf numFmtId="176" fontId="0" fillId="0" borderId="0" xfId="0" applyNumberFormat="1" applyBorder="1" applyAlignment="1">
      <alignment horizontal="left" vertical="center"/>
    </xf>
    <xf numFmtId="176" fontId="0" fillId="0" borderId="2" xfId="0" applyNumberFormat="1" applyBorder="1" applyAlignment="1">
      <alignment vertical="center"/>
    </xf>
    <xf numFmtId="176" fontId="0" fillId="5" borderId="2" xfId="0" applyNumberFormat="1" applyFill="1" applyBorder="1" applyAlignment="1">
      <alignment vertical="center"/>
    </xf>
    <xf numFmtId="176" fontId="0" fillId="0" borderId="2" xfId="0" applyNumberFormat="1" applyFill="1" applyBorder="1" applyAlignment="1">
      <alignment vertical="center"/>
    </xf>
    <xf numFmtId="176" fontId="0" fillId="0" borderId="1" xfId="0" applyNumberFormat="1" applyBorder="1" applyAlignment="1">
      <alignment vertical="center"/>
    </xf>
    <xf numFmtId="176" fontId="0" fillId="0" borderId="0" xfId="0" applyNumberFormat="1" applyBorder="1" applyAlignment="1">
      <alignment vertical="center"/>
    </xf>
    <xf numFmtId="176" fontId="0" fillId="0" borderId="1" xfId="0" applyNumberFormat="1" applyBorder="1" applyAlignment="1">
      <alignment horizontal="right" vertical="center"/>
    </xf>
    <xf numFmtId="176" fontId="0" fillId="5" borderId="1" xfId="0" applyNumberFormat="1" applyFill="1" applyBorder="1" applyAlignment="1">
      <alignment horizontal="right" vertical="center"/>
    </xf>
    <xf numFmtId="176" fontId="0" fillId="0" borderId="1" xfId="0" applyNumberFormat="1" applyFill="1" applyBorder="1" applyAlignment="1">
      <alignment horizontal="right" vertical="center"/>
    </xf>
    <xf numFmtId="0" fontId="0" fillId="0" borderId="1" xfId="0" applyFill="1" applyBorder="1" applyAlignment="1">
      <alignment horizontal="center" vertical="center"/>
    </xf>
    <xf numFmtId="176" fontId="0" fillId="0" borderId="1" xfId="0" applyNumberFormat="1" applyFill="1" applyBorder="1" applyAlignment="1">
      <alignment vertical="center"/>
    </xf>
    <xf numFmtId="176" fontId="0" fillId="0" borderId="0" xfId="0" applyNumberFormat="1" applyFill="1" applyBorder="1" applyAlignment="1">
      <alignment vertical="center"/>
    </xf>
    <xf numFmtId="176" fontId="0" fillId="0" borderId="28" xfId="0" applyNumberFormat="1" applyFill="1" applyBorder="1" applyAlignment="1">
      <alignment vertical="center"/>
    </xf>
    <xf numFmtId="176" fontId="0" fillId="0" borderId="0" xfId="0" applyNumberFormat="1" applyFill="1" applyBorder="1" applyAlignment="1">
      <alignment horizontal="center" vertical="center"/>
    </xf>
    <xf numFmtId="0" fontId="0" fillId="0" borderId="0" xfId="0" applyAlignment="1">
      <alignment horizontal="right" vertical="center"/>
    </xf>
    <xf numFmtId="180" fontId="0" fillId="0" borderId="1" xfId="0" applyNumberFormat="1" applyBorder="1" applyAlignment="1">
      <alignment horizontal="center" vertical="center"/>
    </xf>
    <xf numFmtId="0" fontId="0" fillId="5" borderId="26" xfId="0" applyFill="1" applyBorder="1" applyAlignment="1">
      <alignment horizontal="center" vertical="center"/>
    </xf>
    <xf numFmtId="181" fontId="21" fillId="5" borderId="1" xfId="13" applyNumberFormat="1" applyFont="1" applyFill="1" applyBorder="1" applyAlignment="1" applyProtection="1">
      <alignment horizontal="right" vertical="center" shrinkToFit="1"/>
      <protection locked="0"/>
    </xf>
    <xf numFmtId="181" fontId="21" fillId="5" borderId="8" xfId="13" applyNumberFormat="1" applyFont="1" applyFill="1" applyBorder="1" applyAlignment="1" applyProtection="1">
      <alignment horizontal="right" vertical="center" shrinkToFit="1"/>
      <protection locked="0"/>
    </xf>
    <xf numFmtId="176" fontId="0" fillId="0" borderId="14" xfId="0" applyNumberFormat="1" applyFill="1" applyBorder="1" applyAlignment="1">
      <alignment horizontal="right" vertical="center"/>
    </xf>
    <xf numFmtId="182" fontId="21" fillId="5" borderId="1" xfId="13" applyNumberFormat="1" applyFont="1" applyFill="1" applyBorder="1" applyAlignment="1" applyProtection="1">
      <alignment vertical="center" shrinkToFit="1"/>
      <protection locked="0"/>
    </xf>
    <xf numFmtId="182" fontId="15" fillId="5" borderId="1" xfId="13" applyNumberFormat="1" applyFill="1" applyBorder="1" applyAlignment="1" applyProtection="1">
      <alignment vertical="center" shrinkToFit="1"/>
      <protection locked="0"/>
    </xf>
    <xf numFmtId="9" fontId="0" fillId="5" borderId="1" xfId="8" applyFont="1" applyFill="1" applyBorder="1" applyAlignment="1">
      <alignment horizontal="right" vertical="center"/>
    </xf>
    <xf numFmtId="181" fontId="21" fillId="5" borderId="6" xfId="13" applyNumberFormat="1" applyFont="1" applyFill="1" applyBorder="1" applyAlignment="1" applyProtection="1">
      <alignment horizontal="right" vertical="center" shrinkToFit="1"/>
      <protection locked="0"/>
    </xf>
    <xf numFmtId="2" fontId="12" fillId="0" borderId="1" xfId="9" applyNumberFormat="1" applyFont="1" applyBorder="1" applyAlignment="1">
      <alignment horizontal="right" vertical="center"/>
    </xf>
    <xf numFmtId="38" fontId="21" fillId="5" borderId="28" xfId="10" applyFont="1" applyFill="1" applyBorder="1">
      <alignment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11"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0" fillId="0" borderId="12" xfId="0" applyBorder="1" applyAlignment="1">
      <alignment horizontal="center" vertical="center"/>
    </xf>
    <xf numFmtId="180" fontId="0" fillId="0" borderId="1" xfId="0" applyNumberFormat="1" applyBorder="1" applyAlignment="1">
      <alignment horizontal="right" vertical="center"/>
    </xf>
    <xf numFmtId="0" fontId="0" fillId="0" borderId="1" xfId="0" applyBorder="1" applyAlignment="1">
      <alignment horizontal="center" vertical="center" textRotation="255"/>
    </xf>
    <xf numFmtId="0" fontId="0" fillId="0" borderId="17" xfId="0" applyBorder="1" applyAlignment="1">
      <alignment horizontal="center" vertical="center"/>
    </xf>
    <xf numFmtId="0" fontId="0" fillId="0" borderId="6" xfId="0" applyBorder="1" applyAlignment="1">
      <alignment horizontal="center" vertical="center"/>
    </xf>
    <xf numFmtId="0" fontId="0" fillId="0" borderId="11" xfId="0" applyBorder="1" applyAlignment="1">
      <alignment horizontal="center" vertical="center" textRotation="255"/>
    </xf>
    <xf numFmtId="0" fontId="0" fillId="0" borderId="13" xfId="0" applyBorder="1" applyAlignment="1">
      <alignment horizontal="center" vertical="center" textRotation="255"/>
    </xf>
    <xf numFmtId="0" fontId="0" fillId="0" borderId="14" xfId="0" applyBorder="1" applyAlignment="1">
      <alignment horizontal="center" vertical="center"/>
    </xf>
    <xf numFmtId="180" fontId="0" fillId="0" borderId="14" xfId="0" applyNumberFormat="1" applyBorder="1" applyAlignment="1">
      <alignment horizontal="right" vertical="center"/>
    </xf>
    <xf numFmtId="0" fontId="0" fillId="0" borderId="1" xfId="0" applyBorder="1" applyAlignment="1">
      <alignment horizontal="center" vertical="center" textRotation="255" wrapText="1"/>
    </xf>
    <xf numFmtId="0" fontId="0" fillId="0" borderId="16"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15" xfId="0" applyBorder="1" applyAlignment="1">
      <alignment horizontal="center" vertical="center"/>
    </xf>
    <xf numFmtId="0" fontId="0" fillId="0" borderId="27" xfId="0" applyBorder="1" applyAlignment="1">
      <alignment horizontal="lef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 xfId="0" applyFont="1" applyBorder="1" applyAlignment="1">
      <alignment horizontal="center" vertical="center"/>
    </xf>
    <xf numFmtId="0" fontId="8" fillId="0" borderId="9"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3" xfId="0" applyFont="1" applyBorder="1" applyAlignment="1">
      <alignment horizontal="center" vertical="center" wrapText="1"/>
    </xf>
    <xf numFmtId="0" fontId="8" fillId="5" borderId="1" xfId="0" applyFont="1" applyFill="1" applyBorder="1" applyAlignment="1">
      <alignment horizontal="center" vertical="center"/>
    </xf>
    <xf numFmtId="176" fontId="8" fillId="5" borderId="1" xfId="0" applyNumberFormat="1" applyFont="1" applyFill="1" applyBorder="1" applyAlignment="1">
      <alignment horizontal="right" vertical="center"/>
    </xf>
    <xf numFmtId="0" fontId="0" fillId="0" borderId="4" xfId="0" applyBorder="1" applyAlignment="1">
      <alignment horizontal="center" vertical="center"/>
    </xf>
    <xf numFmtId="0" fontId="0" fillId="0" borderId="0" xfId="0" applyBorder="1" applyAlignment="1">
      <alignment horizontal="center" vertical="center"/>
    </xf>
    <xf numFmtId="176" fontId="0" fillId="5" borderId="2" xfId="0" applyNumberFormat="1" applyFill="1" applyBorder="1" applyAlignment="1">
      <alignment horizontal="right" vertical="center"/>
    </xf>
    <xf numFmtId="176" fontId="0" fillId="5" borderId="3" xfId="0" applyNumberFormat="1" applyFill="1" applyBorder="1" applyAlignment="1">
      <alignment horizontal="right" vertical="center"/>
    </xf>
    <xf numFmtId="0" fontId="8" fillId="0" borderId="1" xfId="1" applyFont="1" applyBorder="1">
      <alignment vertical="center"/>
    </xf>
    <xf numFmtId="0" fontId="0" fillId="0" borderId="9" xfId="0" applyBorder="1" applyAlignment="1">
      <alignment horizontal="center" vertical="center"/>
    </xf>
    <xf numFmtId="0" fontId="0" fillId="0" borderId="10" xfId="0" applyBorder="1" applyAlignment="1">
      <alignment horizontal="center" vertical="center"/>
    </xf>
    <xf numFmtId="176" fontId="0" fillId="5" borderId="2" xfId="0" applyNumberFormat="1" applyFill="1" applyBorder="1" applyAlignment="1">
      <alignment vertical="center"/>
    </xf>
    <xf numFmtId="176" fontId="0" fillId="5" borderId="3" xfId="0" applyNumberFormat="1" applyFill="1" applyBorder="1" applyAlignment="1">
      <alignment vertical="center"/>
    </xf>
    <xf numFmtId="0" fontId="0" fillId="0" borderId="8" xfId="0" applyBorder="1" applyAlignment="1">
      <alignment horizontal="center" vertical="center"/>
    </xf>
    <xf numFmtId="38" fontId="0" fillId="0" borderId="9" xfId="12" applyFont="1" applyBorder="1" applyAlignment="1">
      <alignment horizontal="center" vertical="center"/>
    </xf>
    <xf numFmtId="38" fontId="0" fillId="0" borderId="23" xfId="12" applyFont="1" applyBorder="1" applyAlignment="1">
      <alignment horizontal="center" vertical="center"/>
    </xf>
    <xf numFmtId="0" fontId="0" fillId="0" borderId="1" xfId="0" applyFill="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6" xfId="0" applyBorder="1" applyAlignment="1">
      <alignment horizontal="center" vertical="center" textRotation="255"/>
    </xf>
    <xf numFmtId="0" fontId="0" fillId="0" borderId="7" xfId="0" applyBorder="1" applyAlignment="1">
      <alignment horizontal="center" vertical="center" textRotation="255"/>
    </xf>
    <xf numFmtId="0" fontId="0" fillId="0" borderId="8" xfId="0" applyBorder="1" applyAlignment="1">
      <alignment horizontal="center" vertical="center" textRotation="255"/>
    </xf>
    <xf numFmtId="182" fontId="0" fillId="5" borderId="1" xfId="0" applyNumberFormat="1" applyFill="1" applyBorder="1" applyAlignment="1">
      <alignment horizontal="right" vertical="center"/>
    </xf>
    <xf numFmtId="182" fontId="0" fillId="0" borderId="2" xfId="0" applyNumberFormat="1" applyFill="1" applyBorder="1" applyAlignment="1">
      <alignment horizontal="right" vertical="center"/>
    </xf>
    <xf numFmtId="182" fontId="0" fillId="0" borderId="3" xfId="0" applyNumberFormat="1" applyFill="1" applyBorder="1" applyAlignment="1">
      <alignment horizontal="right" vertical="center"/>
    </xf>
    <xf numFmtId="182" fontId="0" fillId="5" borderId="2" xfId="0" applyNumberFormat="1" applyFill="1" applyBorder="1" applyAlignment="1">
      <alignment horizontal="right" vertical="center"/>
    </xf>
    <xf numFmtId="182" fontId="0" fillId="5" borderId="3" xfId="0" applyNumberFormat="1" applyFill="1" applyBorder="1" applyAlignment="1">
      <alignment horizontal="right" vertical="center"/>
    </xf>
    <xf numFmtId="0" fontId="9" fillId="0" borderId="2" xfId="0" applyFont="1" applyBorder="1" applyAlignment="1">
      <alignment horizontal="center" vertical="center" wrapText="1"/>
    </xf>
    <xf numFmtId="0" fontId="9" fillId="0" borderId="5" xfId="0" applyFont="1" applyBorder="1" applyAlignment="1">
      <alignment horizontal="center" vertical="center" wrapText="1"/>
    </xf>
    <xf numFmtId="0" fontId="9" fillId="0" borderId="3" xfId="0" applyFont="1" applyBorder="1" applyAlignment="1">
      <alignment horizontal="center" vertical="center" wrapText="1"/>
    </xf>
    <xf numFmtId="0" fontId="8" fillId="0" borderId="1" xfId="0" applyFont="1" applyBorder="1" applyAlignment="1">
      <alignment horizontal="left" vertical="center" wrapText="1"/>
    </xf>
    <xf numFmtId="0" fontId="0" fillId="5" borderId="1" xfId="0" applyFill="1" applyBorder="1" applyAlignment="1">
      <alignment horizontal="center" vertical="center"/>
    </xf>
    <xf numFmtId="182" fontId="0" fillId="0" borderId="2" xfId="0" applyNumberFormat="1" applyBorder="1" applyAlignment="1">
      <alignment horizontal="right" vertical="center"/>
    </xf>
    <xf numFmtId="182" fontId="0" fillId="0" borderId="3" xfId="0" applyNumberFormat="1" applyBorder="1" applyAlignment="1">
      <alignment horizontal="right" vertical="center"/>
    </xf>
    <xf numFmtId="0" fontId="8" fillId="0" borderId="2" xfId="0" applyFont="1" applyBorder="1" applyAlignment="1">
      <alignment horizontal="left" vertical="center" wrapText="1"/>
    </xf>
    <xf numFmtId="0" fontId="8" fillId="0" borderId="5" xfId="0" applyFont="1" applyBorder="1" applyAlignment="1">
      <alignment horizontal="left" vertical="center" wrapText="1"/>
    </xf>
    <xf numFmtId="0" fontId="8" fillId="0" borderId="3" xfId="0" applyFont="1" applyBorder="1" applyAlignment="1">
      <alignment horizontal="left" vertical="center" wrapText="1"/>
    </xf>
    <xf numFmtId="0" fontId="13" fillId="0" borderId="0" xfId="0" applyFont="1" applyAlignment="1">
      <alignment horizontal="center" vertical="center"/>
    </xf>
    <xf numFmtId="0" fontId="0" fillId="0" borderId="6" xfId="0" applyBorder="1" applyAlignment="1">
      <alignment horizontal="center" vertical="center" textRotation="255" wrapText="1"/>
    </xf>
    <xf numFmtId="0" fontId="0" fillId="0" borderId="7" xfId="0" applyBorder="1" applyAlignment="1">
      <alignment horizontal="center" vertical="center" textRotation="255" wrapText="1"/>
    </xf>
    <xf numFmtId="0" fontId="0" fillId="0" borderId="8" xfId="0" applyBorder="1" applyAlignment="1">
      <alignment horizontal="center" vertical="center" textRotation="255" wrapText="1"/>
    </xf>
    <xf numFmtId="0" fontId="0" fillId="0" borderId="1" xfId="0" applyBorder="1" applyAlignment="1">
      <alignment horizontal="center" vertical="center" wrapText="1"/>
    </xf>
    <xf numFmtId="182" fontId="0" fillId="5" borderId="2" xfId="0" applyNumberFormat="1" applyFill="1" applyBorder="1" applyAlignment="1">
      <alignment horizontal="right" vertical="center" wrapText="1"/>
    </xf>
    <xf numFmtId="182" fontId="0" fillId="5" borderId="3" xfId="0" applyNumberFormat="1" applyFill="1" applyBorder="1" applyAlignment="1">
      <alignment horizontal="right" vertical="center" wrapText="1"/>
    </xf>
    <xf numFmtId="0" fontId="0" fillId="0" borderId="0" xfId="0" applyBorder="1" applyAlignment="1">
      <alignment horizontal="center" vertical="center" wrapText="1"/>
    </xf>
    <xf numFmtId="0" fontId="8" fillId="0" borderId="2" xfId="1" applyFont="1" applyFill="1" applyBorder="1" applyAlignment="1">
      <alignment horizontal="right" vertical="center"/>
    </xf>
    <xf numFmtId="0" fontId="8" fillId="0" borderId="3" xfId="1" applyFont="1" applyFill="1" applyBorder="1" applyAlignment="1">
      <alignment horizontal="right" vertical="center"/>
    </xf>
    <xf numFmtId="0" fontId="8" fillId="0" borderId="1" xfId="1" applyFont="1" applyFill="1" applyBorder="1" applyAlignment="1">
      <alignment horizontal="right" vertical="center"/>
    </xf>
    <xf numFmtId="176" fontId="8" fillId="0" borderId="1" xfId="1" applyNumberFormat="1" applyFont="1" applyBorder="1" applyAlignment="1">
      <alignment horizontal="right" vertical="center"/>
    </xf>
    <xf numFmtId="38" fontId="15" fillId="5" borderId="2" xfId="14" applyFont="1" applyFill="1" applyBorder="1" applyAlignment="1" applyProtection="1">
      <alignment vertical="center"/>
      <protection locked="0"/>
    </xf>
    <xf numFmtId="0" fontId="0" fillId="5" borderId="3" xfId="0" applyFill="1" applyBorder="1" applyAlignment="1" applyProtection="1">
      <alignment vertical="center"/>
      <protection locked="0"/>
    </xf>
    <xf numFmtId="176" fontId="8" fillId="5" borderId="1" xfId="1" applyNumberFormat="1" applyFont="1" applyFill="1" applyBorder="1" applyAlignment="1">
      <alignment horizontal="right" vertical="center"/>
    </xf>
    <xf numFmtId="0" fontId="12" fillId="0" borderId="1" xfId="1" applyFont="1" applyBorder="1">
      <alignment vertical="center"/>
    </xf>
    <xf numFmtId="176" fontId="0" fillId="0" borderId="1" xfId="0" applyNumberFormat="1" applyBorder="1" applyAlignment="1">
      <alignment horizontal="right" vertical="center"/>
    </xf>
    <xf numFmtId="38" fontId="21" fillId="5" borderId="2" xfId="14" applyFont="1" applyFill="1" applyBorder="1" applyAlignment="1" applyProtection="1">
      <alignment vertical="center"/>
      <protection locked="0"/>
    </xf>
    <xf numFmtId="0" fontId="31" fillId="5" borderId="3" xfId="0" applyFont="1" applyFill="1" applyBorder="1" applyAlignment="1" applyProtection="1">
      <alignment vertical="center"/>
      <protection locked="0"/>
    </xf>
    <xf numFmtId="38" fontId="8" fillId="5" borderId="1" xfId="1" applyNumberFormat="1" applyFont="1" applyFill="1" applyBorder="1">
      <alignment vertical="center"/>
    </xf>
    <xf numFmtId="176" fontId="8" fillId="5" borderId="1" xfId="1" applyNumberFormat="1" applyFont="1" applyFill="1" applyBorder="1">
      <alignment vertical="center"/>
    </xf>
    <xf numFmtId="0" fontId="8" fillId="0" borderId="1" xfId="1" applyFont="1" applyBorder="1" applyAlignment="1">
      <alignment horizontal="right" vertical="center"/>
    </xf>
    <xf numFmtId="38" fontId="8" fillId="0" borderId="1" xfId="1" applyNumberFormat="1" applyFont="1" applyFill="1" applyBorder="1" applyAlignment="1">
      <alignment horizontal="right" vertical="center"/>
    </xf>
    <xf numFmtId="0" fontId="8" fillId="0" borderId="6" xfId="1" applyFont="1" applyBorder="1">
      <alignment vertical="center"/>
    </xf>
    <xf numFmtId="0" fontId="8" fillId="0" borderId="1" xfId="1" applyFont="1" applyBorder="1" applyAlignment="1">
      <alignment horizontal="left" vertical="center"/>
    </xf>
    <xf numFmtId="0" fontId="8" fillId="0" borderId="1" xfId="1" applyFont="1" applyBorder="1" applyAlignment="1">
      <alignment horizontal="center" vertical="center" textRotation="255" wrapText="1"/>
    </xf>
    <xf numFmtId="0" fontId="8" fillId="0" borderId="1" xfId="1" applyFont="1" applyBorder="1" applyAlignment="1">
      <alignment horizontal="center" vertical="center" textRotation="255"/>
    </xf>
    <xf numFmtId="0" fontId="8" fillId="0" borderId="1" xfId="1" applyFont="1" applyBorder="1" applyAlignment="1">
      <alignment vertical="center" wrapText="1"/>
    </xf>
    <xf numFmtId="176" fontId="8" fillId="0" borderId="1" xfId="1" applyNumberFormat="1" applyFont="1" applyFill="1" applyBorder="1" applyAlignment="1">
      <alignment horizontal="right" vertical="center"/>
    </xf>
    <xf numFmtId="0" fontId="8" fillId="5" borderId="5" xfId="9" applyFont="1" applyFill="1" applyBorder="1" applyAlignment="1">
      <alignment horizontal="center" vertical="center"/>
    </xf>
    <xf numFmtId="38" fontId="0" fillId="0" borderId="0" xfId="10" applyFont="1" applyAlignment="1">
      <alignment horizontal="left" vertical="center"/>
    </xf>
    <xf numFmtId="38" fontId="0" fillId="0" borderId="0" xfId="10" applyFont="1" applyFill="1" applyAlignment="1">
      <alignment horizontal="left" vertical="center"/>
    </xf>
    <xf numFmtId="38" fontId="0" fillId="0" borderId="0" xfId="10" applyFont="1" applyAlignment="1">
      <alignment horizontal="center" vertical="center"/>
    </xf>
    <xf numFmtId="38" fontId="27" fillId="0" borderId="0" xfId="10" applyFont="1" applyAlignment="1">
      <alignment horizontal="left" vertical="center" wrapText="1"/>
    </xf>
    <xf numFmtId="10" fontId="8" fillId="0" borderId="1" xfId="8" applyNumberFormat="1" applyFont="1" applyBorder="1" applyAlignment="1">
      <alignment horizontal="center" vertical="center"/>
    </xf>
    <xf numFmtId="10" fontId="8" fillId="0" borderId="2" xfId="8" applyNumberFormat="1" applyFont="1" applyBorder="1" applyAlignment="1">
      <alignment horizontal="center" vertical="center"/>
    </xf>
    <xf numFmtId="10" fontId="8" fillId="0" borderId="3" xfId="8" applyNumberFormat="1" applyFont="1" applyBorder="1" applyAlignment="1">
      <alignment horizontal="center" vertical="center"/>
    </xf>
    <xf numFmtId="2" fontId="8" fillId="0" borderId="1" xfId="9" applyNumberFormat="1" applyFont="1" applyBorder="1" applyAlignment="1">
      <alignment horizontal="left" vertical="center"/>
    </xf>
    <xf numFmtId="0" fontId="25" fillId="0" borderId="0" xfId="0" applyFont="1" applyAlignment="1">
      <alignment horizontal="left" vertical="center" wrapText="1"/>
    </xf>
    <xf numFmtId="38" fontId="17" fillId="0" borderId="0" xfId="10" applyFont="1" applyAlignment="1">
      <alignment horizontal="left" vertical="center" shrinkToFit="1"/>
    </xf>
    <xf numFmtId="38" fontId="19" fillId="0" borderId="0" xfId="10" applyFont="1" applyAlignment="1">
      <alignment horizontal="left" vertical="center" shrinkToFit="1"/>
    </xf>
    <xf numFmtId="0" fontId="8" fillId="0" borderId="2" xfId="9" applyFont="1" applyBorder="1" applyAlignment="1">
      <alignment horizontal="center" vertical="center"/>
    </xf>
    <xf numFmtId="0" fontId="8" fillId="0" borderId="3" xfId="9" applyFont="1" applyBorder="1" applyAlignment="1">
      <alignment horizontal="center" vertical="center"/>
    </xf>
    <xf numFmtId="0" fontId="8" fillId="0" borderId="5" xfId="9" applyFont="1" applyBorder="1" applyAlignment="1">
      <alignment horizontal="center" vertical="center"/>
    </xf>
    <xf numFmtId="38" fontId="17" fillId="0" borderId="0" xfId="10" applyFont="1" applyAlignment="1">
      <alignment horizontal="left" vertical="center" wrapText="1"/>
    </xf>
    <xf numFmtId="38" fontId="19" fillId="0" borderId="0" xfId="10" applyFont="1" applyAlignment="1">
      <alignment horizontal="left" vertical="center"/>
    </xf>
    <xf numFmtId="0" fontId="8" fillId="0" borderId="1" xfId="4" applyFont="1" applyBorder="1" applyAlignment="1">
      <alignment horizontal="center" vertical="center"/>
    </xf>
    <xf numFmtId="0" fontId="28" fillId="0" borderId="0" xfId="9" applyFont="1" applyAlignment="1">
      <alignment horizontal="left" vertical="center" wrapText="1"/>
    </xf>
    <xf numFmtId="0" fontId="8" fillId="0" borderId="2" xfId="4" applyFont="1" applyBorder="1" applyAlignment="1">
      <alignment horizontal="center" vertical="center"/>
    </xf>
    <xf numFmtId="0" fontId="8" fillId="0" borderId="3" xfId="4" applyFont="1" applyBorder="1" applyAlignment="1">
      <alignment horizontal="center" vertical="center"/>
    </xf>
    <xf numFmtId="38" fontId="0" fillId="0" borderId="0" xfId="10" applyFont="1" applyAlignment="1">
      <alignment horizontal="left" vertical="center" wrapText="1"/>
    </xf>
    <xf numFmtId="0" fontId="25" fillId="0" borderId="0" xfId="9" applyFont="1" applyAlignment="1">
      <alignment horizontal="left" vertical="center" wrapText="1"/>
    </xf>
    <xf numFmtId="0" fontId="3" fillId="5" borderId="0" xfId="9" applyFill="1">
      <alignment vertical="center"/>
    </xf>
  </cellXfs>
  <cellStyles count="15">
    <cellStyle name="パーセント" xfId="8" builtinId="5"/>
    <cellStyle name="パーセント 2" xfId="5" xr:uid="{FAB523F2-8720-40E3-BFEB-747748374BE8}"/>
    <cellStyle name="パーセント 2 2" xfId="11" xr:uid="{4F5A8E13-36C9-4E24-A18F-E101224CCEA8}"/>
    <cellStyle name="桁区切り" xfId="12" builtinId="6"/>
    <cellStyle name="桁区切り 2" xfId="14" xr:uid="{E24D2FE3-71B8-4862-9706-D47A5D56E4B9}"/>
    <cellStyle name="桁区切り 2 2" xfId="3" xr:uid="{B3C5EBB5-C7C3-4EE3-8EA2-CD0BC0FF0FD6}"/>
    <cellStyle name="桁区切り 2 2 2" xfId="10" xr:uid="{3E2F8A3A-E34B-4A7B-9FF0-27449EB03152}"/>
    <cellStyle name="桁区切り 3" xfId="6" xr:uid="{2C24ADE5-894C-410A-8081-F0A864B328F0}"/>
    <cellStyle name="標準" xfId="0" builtinId="0"/>
    <cellStyle name="標準 16" xfId="1" xr:uid="{F151F37A-4553-4171-A7ED-0CCC3E62DDE7}"/>
    <cellStyle name="標準 17" xfId="4" xr:uid="{7DE448B8-6831-4FC5-AC48-FDE90ADA5671}"/>
    <cellStyle name="標準 2" xfId="13" xr:uid="{C17AFD68-CA68-43EB-AE7A-B6E48BE127A9}"/>
    <cellStyle name="標準 2 2 2" xfId="2" xr:uid="{8561F3CB-721D-462A-8CDE-246F7C3338DB}"/>
    <cellStyle name="標準 2 2 2 2" xfId="9" xr:uid="{BDD87E58-C80D-4606-BB04-052AFDF0DCFF}"/>
    <cellStyle name="標準 2 3" xfId="7" xr:uid="{4F0EBBA1-4DFE-493B-9E15-486C308FC1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4B7704-B8AF-4D44-9678-9FB74F324A2F}">
  <sheetPr>
    <pageSetUpPr fitToPage="1"/>
  </sheetPr>
  <dimension ref="A1:O25"/>
  <sheetViews>
    <sheetView tabSelected="1" view="pageBreakPreview" zoomScaleNormal="85" zoomScaleSheetLayoutView="100" workbookViewId="0">
      <selection activeCell="D11" sqref="A11:XFD11"/>
    </sheetView>
  </sheetViews>
  <sheetFormatPr defaultColWidth="8.6640625" defaultRowHeight="18"/>
  <cols>
    <col min="1" max="1" width="5.1640625" style="1" customWidth="1"/>
    <col min="2" max="2" width="6.83203125" style="1" customWidth="1"/>
    <col min="3" max="3" width="8.08203125" style="1" customWidth="1"/>
    <col min="4" max="4" width="16.1640625" style="1" customWidth="1"/>
    <col min="5" max="5" width="16.58203125" style="1" customWidth="1"/>
    <col min="6" max="7" width="5.58203125" style="1" customWidth="1"/>
    <col min="8" max="8" width="16.58203125" style="1" customWidth="1"/>
    <col min="9" max="10" width="5.58203125" style="1" customWidth="1"/>
    <col min="11" max="12" width="8.6640625" style="1"/>
    <col min="13" max="13" width="5.4140625" style="1" customWidth="1"/>
    <col min="14" max="14" width="5.08203125" style="1" customWidth="1"/>
    <col min="15" max="15" width="14.5" style="1" bestFit="1" customWidth="1"/>
    <col min="16" max="16384" width="8.6640625" style="1"/>
  </cols>
  <sheetData>
    <row r="1" spans="1:15" ht="18.5" thickBot="1">
      <c r="D1" s="142" t="s">
        <v>238</v>
      </c>
      <c r="E1" s="144" t="s">
        <v>239</v>
      </c>
      <c r="F1" s="1" t="s">
        <v>240</v>
      </c>
      <c r="O1" s="1" t="s">
        <v>21</v>
      </c>
    </row>
    <row r="2" spans="1:15">
      <c r="A2" s="154" t="s">
        <v>23</v>
      </c>
      <c r="B2" s="155"/>
      <c r="C2" s="155"/>
      <c r="D2" s="155"/>
      <c r="E2" s="155"/>
      <c r="F2" s="155"/>
      <c r="G2" s="155"/>
      <c r="H2" s="155"/>
      <c r="I2" s="155"/>
      <c r="J2" s="155"/>
      <c r="K2" s="155"/>
      <c r="L2" s="155"/>
      <c r="M2" s="155"/>
      <c r="N2" s="156"/>
      <c r="O2" s="1" t="s">
        <v>22</v>
      </c>
    </row>
    <row r="3" spans="1:15">
      <c r="A3" s="157"/>
      <c r="B3" s="158"/>
      <c r="C3" s="158"/>
      <c r="D3" s="158"/>
      <c r="E3" s="159" t="s">
        <v>19</v>
      </c>
      <c r="F3" s="160"/>
      <c r="G3" s="161"/>
      <c r="H3" s="159" t="s">
        <v>136</v>
      </c>
      <c r="I3" s="160"/>
      <c r="J3" s="161"/>
      <c r="K3" s="158" t="s">
        <v>20</v>
      </c>
      <c r="L3" s="158"/>
      <c r="M3" s="158"/>
      <c r="N3" s="162"/>
    </row>
    <row r="4" spans="1:15">
      <c r="A4" s="157"/>
      <c r="B4" s="158"/>
      <c r="C4" s="158"/>
      <c r="D4" s="158"/>
      <c r="E4" s="115" t="s">
        <v>38</v>
      </c>
      <c r="F4" s="158" t="s">
        <v>40</v>
      </c>
      <c r="G4" s="158"/>
      <c r="H4" s="116" t="s">
        <v>39</v>
      </c>
      <c r="I4" s="159" t="s">
        <v>40</v>
      </c>
      <c r="J4" s="161"/>
      <c r="K4" s="158"/>
      <c r="L4" s="158"/>
      <c r="M4" s="158"/>
      <c r="N4" s="162"/>
    </row>
    <row r="5" spans="1:15" ht="20" customHeight="1">
      <c r="A5" s="167" t="s">
        <v>0</v>
      </c>
      <c r="B5" s="164" t="s">
        <v>1</v>
      </c>
      <c r="C5" s="158" t="s">
        <v>27</v>
      </c>
      <c r="D5" s="158"/>
      <c r="E5" s="136">
        <f>様式3!$I$43</f>
        <v>0</v>
      </c>
      <c r="F5" s="163" t="e">
        <f>E5/$E$25</f>
        <v>#DIV/0!</v>
      </c>
      <c r="G5" s="163"/>
      <c r="H5" s="135"/>
      <c r="I5" s="163" t="e">
        <f>H5/$H$25</f>
        <v>#DIV/0!</v>
      </c>
      <c r="J5" s="163"/>
      <c r="K5" s="158"/>
      <c r="L5" s="158"/>
      <c r="M5" s="158"/>
      <c r="N5" s="162"/>
    </row>
    <row r="6" spans="1:15" ht="20" customHeight="1">
      <c r="A6" s="167"/>
      <c r="B6" s="164"/>
      <c r="C6" s="158" t="s">
        <v>2</v>
      </c>
      <c r="D6" s="158"/>
      <c r="E6" s="145"/>
      <c r="F6" s="163" t="e">
        <f t="shared" ref="F6:F25" si="0">E6/$E$25</f>
        <v>#DIV/0!</v>
      </c>
      <c r="G6" s="163"/>
      <c r="H6" s="145"/>
      <c r="I6" s="163" t="e">
        <f t="shared" ref="I6:I25" si="1">H6/$H$25</f>
        <v>#DIV/0!</v>
      </c>
      <c r="J6" s="163"/>
      <c r="K6" s="158"/>
      <c r="L6" s="158"/>
      <c r="M6" s="158"/>
      <c r="N6" s="162"/>
    </row>
    <row r="7" spans="1:15" ht="20" customHeight="1">
      <c r="A7" s="167"/>
      <c r="B7" s="164"/>
      <c r="C7" s="158" t="s">
        <v>3</v>
      </c>
      <c r="D7" s="158"/>
      <c r="E7" s="145"/>
      <c r="F7" s="163" t="e">
        <f t="shared" si="0"/>
        <v>#DIV/0!</v>
      </c>
      <c r="G7" s="163"/>
      <c r="H7" s="145"/>
      <c r="I7" s="163" t="e">
        <f t="shared" si="1"/>
        <v>#DIV/0!</v>
      </c>
      <c r="J7" s="163"/>
      <c r="K7" s="158"/>
      <c r="L7" s="158"/>
      <c r="M7" s="158"/>
      <c r="N7" s="162"/>
    </row>
    <row r="8" spans="1:15" ht="20" customHeight="1">
      <c r="A8" s="167"/>
      <c r="B8" s="164"/>
      <c r="C8" s="158" t="s">
        <v>30</v>
      </c>
      <c r="D8" s="158"/>
      <c r="E8" s="145"/>
      <c r="F8" s="163" t="e">
        <f t="shared" si="0"/>
        <v>#DIV/0!</v>
      </c>
      <c r="G8" s="163"/>
      <c r="H8" s="145"/>
      <c r="I8" s="163" t="e">
        <f t="shared" si="1"/>
        <v>#DIV/0!</v>
      </c>
      <c r="J8" s="163"/>
      <c r="K8" s="159"/>
      <c r="L8" s="160"/>
      <c r="M8" s="160"/>
      <c r="N8" s="165"/>
    </row>
    <row r="9" spans="1:15" ht="20" customHeight="1">
      <c r="A9" s="167"/>
      <c r="B9" s="164"/>
      <c r="C9" s="158" t="s">
        <v>4</v>
      </c>
      <c r="D9" s="16" t="s">
        <v>6</v>
      </c>
      <c r="E9" s="145"/>
      <c r="F9" s="163" t="e">
        <f t="shared" si="0"/>
        <v>#DIV/0!</v>
      </c>
      <c r="G9" s="163"/>
      <c r="H9" s="145"/>
      <c r="I9" s="163" t="e">
        <f>H9/$H$25</f>
        <v>#DIV/0!</v>
      </c>
      <c r="J9" s="163"/>
      <c r="K9" s="158"/>
      <c r="L9" s="158"/>
      <c r="M9" s="158"/>
      <c r="N9" s="162"/>
    </row>
    <row r="10" spans="1:15" ht="20" customHeight="1">
      <c r="A10" s="167"/>
      <c r="B10" s="164"/>
      <c r="C10" s="158"/>
      <c r="D10" s="16" t="s">
        <v>7</v>
      </c>
      <c r="E10" s="145"/>
      <c r="F10" s="163" t="e">
        <f t="shared" si="0"/>
        <v>#DIV/0!</v>
      </c>
      <c r="G10" s="163"/>
      <c r="H10" s="145"/>
      <c r="I10" s="163" t="e">
        <f t="shared" si="1"/>
        <v>#DIV/0!</v>
      </c>
      <c r="J10" s="163"/>
      <c r="K10" s="158"/>
      <c r="L10" s="158"/>
      <c r="M10" s="158"/>
      <c r="N10" s="162"/>
    </row>
    <row r="11" spans="1:15" ht="20" customHeight="1">
      <c r="A11" s="167"/>
      <c r="B11" s="164"/>
      <c r="C11" s="158"/>
      <c r="D11" s="16" t="s">
        <v>8</v>
      </c>
      <c r="E11" s="145"/>
      <c r="F11" s="163" t="e">
        <f t="shared" si="0"/>
        <v>#DIV/0!</v>
      </c>
      <c r="G11" s="163"/>
      <c r="H11" s="145"/>
      <c r="I11" s="163" t="e">
        <f t="shared" si="1"/>
        <v>#DIV/0!</v>
      </c>
      <c r="J11" s="163"/>
      <c r="K11" s="158"/>
      <c r="L11" s="158"/>
      <c r="M11" s="158"/>
      <c r="N11" s="162"/>
    </row>
    <row r="12" spans="1:15" ht="20" customHeight="1">
      <c r="A12" s="167"/>
      <c r="B12" s="164"/>
      <c r="C12" s="158" t="s">
        <v>5</v>
      </c>
      <c r="D12" s="16" t="s">
        <v>9</v>
      </c>
      <c r="E12" s="145"/>
      <c r="F12" s="163" t="e">
        <f t="shared" si="0"/>
        <v>#DIV/0!</v>
      </c>
      <c r="G12" s="163"/>
      <c r="H12" s="145"/>
      <c r="I12" s="163" t="e">
        <f t="shared" si="1"/>
        <v>#DIV/0!</v>
      </c>
      <c r="J12" s="163"/>
      <c r="K12" s="158"/>
      <c r="L12" s="158"/>
      <c r="M12" s="158"/>
      <c r="N12" s="162"/>
    </row>
    <row r="13" spans="1:15" ht="20" customHeight="1">
      <c r="A13" s="167"/>
      <c r="B13" s="164"/>
      <c r="C13" s="158"/>
      <c r="D13" s="16" t="s">
        <v>10</v>
      </c>
      <c r="E13" s="151"/>
      <c r="F13" s="163" t="e">
        <f t="shared" si="0"/>
        <v>#DIV/0!</v>
      </c>
      <c r="G13" s="163"/>
      <c r="H13" s="151"/>
      <c r="I13" s="163" t="e">
        <f t="shared" si="1"/>
        <v>#DIV/0!</v>
      </c>
      <c r="J13" s="163"/>
      <c r="K13" s="158"/>
      <c r="L13" s="158"/>
      <c r="M13" s="158"/>
      <c r="N13" s="162"/>
    </row>
    <row r="14" spans="1:15" ht="20" customHeight="1">
      <c r="A14" s="167"/>
      <c r="B14" s="164"/>
      <c r="C14" s="166" t="s">
        <v>11</v>
      </c>
      <c r="D14" s="158"/>
      <c r="E14" s="145"/>
      <c r="F14" s="163" t="e">
        <f t="shared" si="0"/>
        <v>#DIV/0!</v>
      </c>
      <c r="G14" s="163"/>
      <c r="H14" s="145"/>
      <c r="I14" s="163" t="e">
        <f t="shared" si="1"/>
        <v>#DIV/0!</v>
      </c>
      <c r="J14" s="163"/>
      <c r="K14" s="158"/>
      <c r="L14" s="158"/>
      <c r="M14" s="158"/>
      <c r="N14" s="162"/>
    </row>
    <row r="15" spans="1:15" ht="20" customHeight="1">
      <c r="A15" s="167"/>
      <c r="B15" s="164"/>
      <c r="C15" s="25"/>
      <c r="D15" s="15" t="s">
        <v>100</v>
      </c>
      <c r="E15" s="146"/>
      <c r="F15" s="163" t="e">
        <f t="shared" si="0"/>
        <v>#DIV/0!</v>
      </c>
      <c r="G15" s="163"/>
      <c r="H15" s="146"/>
      <c r="I15" s="163" t="e">
        <f t="shared" si="1"/>
        <v>#DIV/0!</v>
      </c>
      <c r="J15" s="163"/>
      <c r="K15" s="158"/>
      <c r="L15" s="158"/>
      <c r="M15" s="158"/>
      <c r="N15" s="162"/>
    </row>
    <row r="16" spans="1:15" ht="20" customHeight="1">
      <c r="A16" s="167"/>
      <c r="B16" s="164"/>
      <c r="C16" s="158" t="s">
        <v>12</v>
      </c>
      <c r="D16" s="158"/>
      <c r="E16" s="136">
        <f>SUM(E5:E14)</f>
        <v>0</v>
      </c>
      <c r="F16" s="163" t="e">
        <f t="shared" si="0"/>
        <v>#DIV/0!</v>
      </c>
      <c r="G16" s="163"/>
      <c r="H16" s="136">
        <f>SUM(H5:H14)</f>
        <v>0</v>
      </c>
      <c r="I16" s="163" t="e">
        <f t="shared" si="1"/>
        <v>#DIV/0!</v>
      </c>
      <c r="J16" s="163"/>
      <c r="K16" s="158"/>
      <c r="L16" s="158"/>
      <c r="M16" s="158"/>
      <c r="N16" s="162"/>
    </row>
    <row r="17" spans="1:14" ht="20" customHeight="1">
      <c r="A17" s="167"/>
      <c r="B17" s="171" t="s">
        <v>17</v>
      </c>
      <c r="C17" s="158" t="s">
        <v>13</v>
      </c>
      <c r="D17" s="158"/>
      <c r="E17" s="136">
        <f>様式3!$J$43</f>
        <v>0</v>
      </c>
      <c r="F17" s="163" t="e">
        <f t="shared" si="0"/>
        <v>#DIV/0!</v>
      </c>
      <c r="G17" s="163"/>
      <c r="H17" s="148"/>
      <c r="I17" s="163" t="e">
        <f t="shared" si="1"/>
        <v>#DIV/0!</v>
      </c>
      <c r="J17" s="163"/>
      <c r="K17" s="158"/>
      <c r="L17" s="158"/>
      <c r="M17" s="158"/>
      <c r="N17" s="162"/>
    </row>
    <row r="18" spans="1:14" ht="20" customHeight="1">
      <c r="A18" s="167"/>
      <c r="B18" s="164"/>
      <c r="C18" s="158" t="s">
        <v>14</v>
      </c>
      <c r="D18" s="158"/>
      <c r="E18" s="148"/>
      <c r="F18" s="163" t="e">
        <f t="shared" si="0"/>
        <v>#DIV/0!</v>
      </c>
      <c r="G18" s="163"/>
      <c r="H18" s="148"/>
      <c r="I18" s="163" t="e">
        <f t="shared" si="1"/>
        <v>#DIV/0!</v>
      </c>
      <c r="J18" s="163"/>
      <c r="K18" s="158"/>
      <c r="L18" s="158"/>
      <c r="M18" s="158"/>
      <c r="N18" s="162"/>
    </row>
    <row r="19" spans="1:14" ht="20" customHeight="1">
      <c r="A19" s="167"/>
      <c r="B19" s="164"/>
      <c r="C19" s="158" t="s">
        <v>12</v>
      </c>
      <c r="D19" s="158"/>
      <c r="E19" s="136">
        <f>SUM(E17:E18)</f>
        <v>0</v>
      </c>
      <c r="F19" s="163" t="e">
        <f t="shared" si="0"/>
        <v>#DIV/0!</v>
      </c>
      <c r="G19" s="163"/>
      <c r="H19" s="136">
        <f>SUM(H17:H18)</f>
        <v>0</v>
      </c>
      <c r="I19" s="163" t="e">
        <f t="shared" si="1"/>
        <v>#DIV/0!</v>
      </c>
      <c r="J19" s="163"/>
      <c r="K19" s="158"/>
      <c r="L19" s="158"/>
      <c r="M19" s="158"/>
      <c r="N19" s="162"/>
    </row>
    <row r="20" spans="1:14" ht="20" customHeight="1">
      <c r="A20" s="167"/>
      <c r="B20" s="171" t="s">
        <v>18</v>
      </c>
      <c r="C20" s="158" t="s">
        <v>15</v>
      </c>
      <c r="D20" s="158"/>
      <c r="E20" s="149"/>
      <c r="F20" s="163" t="e">
        <f t="shared" si="0"/>
        <v>#DIV/0!</v>
      </c>
      <c r="G20" s="163"/>
      <c r="H20" s="149"/>
      <c r="I20" s="163" t="e">
        <f t="shared" si="1"/>
        <v>#DIV/0!</v>
      </c>
      <c r="J20" s="163"/>
      <c r="K20" s="158"/>
      <c r="L20" s="158"/>
      <c r="M20" s="158"/>
      <c r="N20" s="162"/>
    </row>
    <row r="21" spans="1:14" ht="20" customHeight="1">
      <c r="A21" s="167"/>
      <c r="B21" s="164"/>
      <c r="C21" s="158" t="s">
        <v>14</v>
      </c>
      <c r="D21" s="158"/>
      <c r="E21" s="149"/>
      <c r="F21" s="163" t="e">
        <f t="shared" si="0"/>
        <v>#DIV/0!</v>
      </c>
      <c r="G21" s="163"/>
      <c r="H21" s="149"/>
      <c r="I21" s="163" t="e">
        <f t="shared" si="1"/>
        <v>#DIV/0!</v>
      </c>
      <c r="J21" s="163"/>
      <c r="K21" s="158"/>
      <c r="L21" s="158"/>
      <c r="M21" s="158"/>
      <c r="N21" s="162"/>
    </row>
    <row r="22" spans="1:14" ht="20" customHeight="1">
      <c r="A22" s="167"/>
      <c r="B22" s="164"/>
      <c r="C22" s="158" t="s">
        <v>16</v>
      </c>
      <c r="D22" s="158"/>
      <c r="E22" s="136">
        <f>SUM(E20:E21)</f>
        <v>0</v>
      </c>
      <c r="F22" s="163" t="e">
        <f t="shared" si="0"/>
        <v>#DIV/0!</v>
      </c>
      <c r="G22" s="163"/>
      <c r="H22" s="136">
        <f>SUM(H20:H21)</f>
        <v>0</v>
      </c>
      <c r="I22" s="163" t="e">
        <f t="shared" si="1"/>
        <v>#DIV/0!</v>
      </c>
      <c r="J22" s="163"/>
      <c r="K22" s="158"/>
      <c r="L22" s="158"/>
      <c r="M22" s="158"/>
      <c r="N22" s="162"/>
    </row>
    <row r="23" spans="1:14">
      <c r="A23" s="167"/>
      <c r="B23" s="158" t="s">
        <v>31</v>
      </c>
      <c r="C23" s="158"/>
      <c r="D23" s="158"/>
      <c r="E23" s="136" t="e">
        <f>様式3!$E$101</f>
        <v>#DIV/0!</v>
      </c>
      <c r="F23" s="163" t="e">
        <f t="shared" si="0"/>
        <v>#DIV/0!</v>
      </c>
      <c r="G23" s="163"/>
      <c r="H23" s="149"/>
      <c r="I23" s="163" t="e">
        <f t="shared" si="1"/>
        <v>#DIV/0!</v>
      </c>
      <c r="J23" s="163"/>
      <c r="K23" s="159"/>
      <c r="L23" s="160"/>
      <c r="M23" s="160"/>
      <c r="N23" s="165"/>
    </row>
    <row r="24" spans="1:14">
      <c r="A24" s="167"/>
      <c r="B24" s="158" t="s">
        <v>33</v>
      </c>
      <c r="C24" s="158"/>
      <c r="D24" s="158"/>
      <c r="E24" s="135"/>
      <c r="F24" s="163" t="e">
        <f t="shared" si="0"/>
        <v>#DIV/0!</v>
      </c>
      <c r="G24" s="163"/>
      <c r="H24" s="135"/>
      <c r="I24" s="163" t="e">
        <f t="shared" si="1"/>
        <v>#DIV/0!</v>
      </c>
      <c r="J24" s="163"/>
      <c r="K24" s="159"/>
      <c r="L24" s="160"/>
      <c r="M24" s="160"/>
      <c r="N24" s="165"/>
    </row>
    <row r="25" spans="1:14" ht="18.5" thickBot="1">
      <c r="A25" s="168"/>
      <c r="B25" s="169" t="s">
        <v>32</v>
      </c>
      <c r="C25" s="169"/>
      <c r="D25" s="169"/>
      <c r="E25" s="147" t="e">
        <f>SUM(E16,E19,E22,E23,E24)</f>
        <v>#DIV/0!</v>
      </c>
      <c r="F25" s="170" t="e">
        <f t="shared" si="0"/>
        <v>#DIV/0!</v>
      </c>
      <c r="G25" s="170"/>
      <c r="H25" s="147">
        <f>SUM(H16,H19,H22,H23,H24)</f>
        <v>0</v>
      </c>
      <c r="I25" s="170" t="e">
        <f t="shared" si="1"/>
        <v>#DIV/0!</v>
      </c>
      <c r="J25" s="170"/>
      <c r="K25" s="172"/>
      <c r="L25" s="173"/>
      <c r="M25" s="173"/>
      <c r="N25" s="174"/>
    </row>
  </sheetData>
  <mergeCells count="92">
    <mergeCell ref="I23:J23"/>
    <mergeCell ref="I24:J24"/>
    <mergeCell ref="I25:J25"/>
    <mergeCell ref="K23:N23"/>
    <mergeCell ref="K24:N24"/>
    <mergeCell ref="K25:N25"/>
    <mergeCell ref="A5:A25"/>
    <mergeCell ref="B23:D23"/>
    <mergeCell ref="B24:D24"/>
    <mergeCell ref="B25:D25"/>
    <mergeCell ref="F23:G23"/>
    <mergeCell ref="F24:G24"/>
    <mergeCell ref="F25:G25"/>
    <mergeCell ref="B20:B22"/>
    <mergeCell ref="C20:D20"/>
    <mergeCell ref="F20:G20"/>
    <mergeCell ref="C16:D16"/>
    <mergeCell ref="F16:G16"/>
    <mergeCell ref="B17:B19"/>
    <mergeCell ref="C17:D17"/>
    <mergeCell ref="F17:G17"/>
    <mergeCell ref="C9:C11"/>
    <mergeCell ref="I20:J20"/>
    <mergeCell ref="K20:N20"/>
    <mergeCell ref="C21:D21"/>
    <mergeCell ref="K22:N22"/>
    <mergeCell ref="F21:G21"/>
    <mergeCell ref="I21:J21"/>
    <mergeCell ref="K21:N21"/>
    <mergeCell ref="C22:D22"/>
    <mergeCell ref="F22:G22"/>
    <mergeCell ref="I22:J22"/>
    <mergeCell ref="I17:J17"/>
    <mergeCell ref="C19:D19"/>
    <mergeCell ref="F19:G19"/>
    <mergeCell ref="I19:J19"/>
    <mergeCell ref="K17:N17"/>
    <mergeCell ref="C18:D18"/>
    <mergeCell ref="F18:G18"/>
    <mergeCell ref="I18:J18"/>
    <mergeCell ref="K18:N18"/>
    <mergeCell ref="K19:N19"/>
    <mergeCell ref="I16:J16"/>
    <mergeCell ref="K16:N16"/>
    <mergeCell ref="C14:D14"/>
    <mergeCell ref="F15:G15"/>
    <mergeCell ref="I15:J15"/>
    <mergeCell ref="K15:N15"/>
    <mergeCell ref="K13:N13"/>
    <mergeCell ref="F14:G14"/>
    <mergeCell ref="I14:J14"/>
    <mergeCell ref="K14:N14"/>
    <mergeCell ref="C12:C13"/>
    <mergeCell ref="F12:G12"/>
    <mergeCell ref="I12:J12"/>
    <mergeCell ref="K12:N12"/>
    <mergeCell ref="F13:G13"/>
    <mergeCell ref="I13:J13"/>
    <mergeCell ref="K7:N7"/>
    <mergeCell ref="K10:N10"/>
    <mergeCell ref="F11:G11"/>
    <mergeCell ref="I11:J11"/>
    <mergeCell ref="K11:N11"/>
    <mergeCell ref="F9:G9"/>
    <mergeCell ref="I9:J9"/>
    <mergeCell ref="K9:N9"/>
    <mergeCell ref="F10:G10"/>
    <mergeCell ref="I10:J10"/>
    <mergeCell ref="I5:J5"/>
    <mergeCell ref="K5:N5"/>
    <mergeCell ref="I6:J6"/>
    <mergeCell ref="B5:B16"/>
    <mergeCell ref="C5:D5"/>
    <mergeCell ref="F5:G5"/>
    <mergeCell ref="C6:D6"/>
    <mergeCell ref="F6:G6"/>
    <mergeCell ref="C8:D8"/>
    <mergeCell ref="F8:G8"/>
    <mergeCell ref="I8:J8"/>
    <mergeCell ref="K8:N8"/>
    <mergeCell ref="K6:N6"/>
    <mergeCell ref="C7:D7"/>
    <mergeCell ref="F7:G7"/>
    <mergeCell ref="I7:J7"/>
    <mergeCell ref="A2:N2"/>
    <mergeCell ref="A3:D4"/>
    <mergeCell ref="E3:G3"/>
    <mergeCell ref="K3:N3"/>
    <mergeCell ref="F4:G4"/>
    <mergeCell ref="I4:J4"/>
    <mergeCell ref="K4:N4"/>
    <mergeCell ref="H3:J3"/>
  </mergeCells>
  <phoneticPr fontId="6"/>
  <dataValidations count="1">
    <dataValidation type="whole" allowBlank="1" showInputMessage="1" showErrorMessage="1" sqref="E6:E15 E18 E20:E21 H6:H15 H17:H18 H20:H21 H23" xr:uid="{C4B84898-1A7C-493F-BBA1-77F9CCBF05C1}">
      <formula1>0</formula1>
      <formula2>999999999</formula2>
    </dataValidation>
  </dataValidations>
  <pageMargins left="0.70866141732283472" right="0.70866141732283472" top="0.74803149606299213" bottom="0.74803149606299213" header="0.31496062992125984" footer="0.31496062992125984"/>
  <pageSetup paperSize="9" scale="5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DC5DE2-886B-4FAA-9057-9BAA5D7F3315}">
  <sheetPr>
    <pageSetUpPr fitToPage="1"/>
  </sheetPr>
  <dimension ref="A1:O25"/>
  <sheetViews>
    <sheetView view="pageBreakPreview" zoomScaleNormal="85" zoomScaleSheetLayoutView="100" workbookViewId="0">
      <selection activeCell="D1" sqref="D1:F1"/>
    </sheetView>
  </sheetViews>
  <sheetFormatPr defaultColWidth="8.6640625" defaultRowHeight="18"/>
  <cols>
    <col min="1" max="1" width="5.1640625" style="1" customWidth="1"/>
    <col min="2" max="2" width="6.83203125" style="1" customWidth="1"/>
    <col min="3" max="3" width="8.08203125" style="1" customWidth="1"/>
    <col min="4" max="4" width="17.1640625" style="1" bestFit="1" customWidth="1"/>
    <col min="5" max="5" width="16.58203125" style="1" customWidth="1"/>
    <col min="6" max="7" width="5.58203125" style="1" customWidth="1"/>
    <col min="8" max="9" width="8.6640625" style="1"/>
    <col min="10" max="10" width="5.4140625" style="1" customWidth="1"/>
    <col min="11" max="11" width="5.08203125" style="1" customWidth="1"/>
    <col min="12" max="12" width="13.5" style="1" customWidth="1"/>
    <col min="13" max="13" width="12.4140625" style="1" customWidth="1"/>
    <col min="14" max="16384" width="8.6640625" style="1"/>
  </cols>
  <sheetData>
    <row r="1" spans="1:15" ht="18.5" thickBot="1">
      <c r="D1" s="142" t="s">
        <v>238</v>
      </c>
      <c r="E1" s="144" t="s">
        <v>239</v>
      </c>
      <c r="F1" s="1" t="s">
        <v>240</v>
      </c>
      <c r="L1" s="1" t="s">
        <v>25</v>
      </c>
    </row>
    <row r="2" spans="1:15">
      <c r="A2" s="154" t="s">
        <v>23</v>
      </c>
      <c r="B2" s="155"/>
      <c r="C2" s="155"/>
      <c r="D2" s="155"/>
      <c r="E2" s="155"/>
      <c r="F2" s="155"/>
      <c r="G2" s="155"/>
      <c r="H2" s="155"/>
      <c r="I2" s="155"/>
      <c r="J2" s="155"/>
      <c r="K2" s="156"/>
      <c r="L2" s="1" t="s">
        <v>26</v>
      </c>
    </row>
    <row r="3" spans="1:15">
      <c r="A3" s="157"/>
      <c r="B3" s="158"/>
      <c r="C3" s="158"/>
      <c r="D3" s="158"/>
      <c r="E3" s="158" t="s">
        <v>24</v>
      </c>
      <c r="F3" s="158"/>
      <c r="G3" s="158"/>
      <c r="H3" s="158" t="s">
        <v>20</v>
      </c>
      <c r="I3" s="158"/>
      <c r="J3" s="158"/>
      <c r="K3" s="162"/>
    </row>
    <row r="4" spans="1:15">
      <c r="A4" s="157"/>
      <c r="B4" s="158"/>
      <c r="C4" s="158"/>
      <c r="D4" s="158"/>
      <c r="E4" s="115" t="s">
        <v>38</v>
      </c>
      <c r="F4" s="158" t="s">
        <v>40</v>
      </c>
      <c r="G4" s="158"/>
      <c r="H4" s="158"/>
      <c r="I4" s="158"/>
      <c r="J4" s="158"/>
      <c r="K4" s="162"/>
      <c r="M4" s="2"/>
      <c r="N4" s="2"/>
      <c r="O4" s="2"/>
    </row>
    <row r="5" spans="1:15" ht="20" customHeight="1">
      <c r="A5" s="167" t="s">
        <v>0</v>
      </c>
      <c r="B5" s="164" t="s">
        <v>1</v>
      </c>
      <c r="C5" s="158" t="s">
        <v>27</v>
      </c>
      <c r="D5" s="158"/>
      <c r="E5" s="136">
        <f>様式3!I43</f>
        <v>0</v>
      </c>
      <c r="F5" s="163" t="e">
        <f>E5/$E$25</f>
        <v>#DIV/0!</v>
      </c>
      <c r="G5" s="163"/>
      <c r="H5" s="158"/>
      <c r="I5" s="158"/>
      <c r="J5" s="158"/>
      <c r="K5" s="162"/>
      <c r="L5" s="4"/>
      <c r="M5" s="2"/>
      <c r="N5" s="2"/>
      <c r="O5" s="2"/>
    </row>
    <row r="6" spans="1:15" ht="20" customHeight="1">
      <c r="A6" s="167"/>
      <c r="B6" s="164"/>
      <c r="C6" s="158" t="s">
        <v>2</v>
      </c>
      <c r="D6" s="158"/>
      <c r="E6" s="145"/>
      <c r="F6" s="163" t="e">
        <f t="shared" ref="F6:F24" si="0">E6/$E$25</f>
        <v>#DIV/0!</v>
      </c>
      <c r="G6" s="163"/>
      <c r="H6" s="158"/>
      <c r="I6" s="158"/>
      <c r="J6" s="158"/>
      <c r="K6" s="162"/>
      <c r="L6" s="5"/>
      <c r="M6" s="2"/>
      <c r="N6" s="2"/>
      <c r="O6" s="2"/>
    </row>
    <row r="7" spans="1:15" ht="20" customHeight="1">
      <c r="A7" s="167"/>
      <c r="B7" s="164"/>
      <c r="C7" s="158" t="s">
        <v>3</v>
      </c>
      <c r="D7" s="158"/>
      <c r="E7" s="145"/>
      <c r="F7" s="163" t="e">
        <f t="shared" si="0"/>
        <v>#DIV/0!</v>
      </c>
      <c r="G7" s="163"/>
      <c r="H7" s="158"/>
      <c r="I7" s="158"/>
      <c r="J7" s="158"/>
      <c r="K7" s="162"/>
      <c r="L7" s="5"/>
      <c r="M7" s="2"/>
      <c r="N7" s="2"/>
      <c r="O7" s="2"/>
    </row>
    <row r="8" spans="1:15" ht="20" customHeight="1">
      <c r="A8" s="167"/>
      <c r="B8" s="164"/>
      <c r="C8" s="158" t="s">
        <v>30</v>
      </c>
      <c r="D8" s="158"/>
      <c r="E8" s="145"/>
      <c r="F8" s="163" t="e">
        <f t="shared" si="0"/>
        <v>#DIV/0!</v>
      </c>
      <c r="G8" s="163"/>
      <c r="H8" s="158"/>
      <c r="I8" s="158"/>
      <c r="J8" s="158"/>
      <c r="K8" s="162"/>
      <c r="L8" s="5"/>
      <c r="M8" s="2"/>
      <c r="N8" s="2"/>
      <c r="O8" s="2"/>
    </row>
    <row r="9" spans="1:15" ht="20" customHeight="1">
      <c r="A9" s="167"/>
      <c r="B9" s="164"/>
      <c r="C9" s="158" t="s">
        <v>4</v>
      </c>
      <c r="D9" s="16" t="s">
        <v>6</v>
      </c>
      <c r="E9" s="145"/>
      <c r="F9" s="163" t="e">
        <f t="shared" si="0"/>
        <v>#DIV/0!</v>
      </c>
      <c r="G9" s="163"/>
      <c r="H9" s="158"/>
      <c r="I9" s="158"/>
      <c r="J9" s="158"/>
      <c r="K9" s="162"/>
      <c r="L9" s="5"/>
      <c r="M9" s="2"/>
      <c r="N9" s="2"/>
      <c r="O9" s="2"/>
    </row>
    <row r="10" spans="1:15" ht="20" customHeight="1">
      <c r="A10" s="167"/>
      <c r="B10" s="164"/>
      <c r="C10" s="158"/>
      <c r="D10" s="16" t="s">
        <v>7</v>
      </c>
      <c r="E10" s="145"/>
      <c r="F10" s="163" t="e">
        <f t="shared" si="0"/>
        <v>#DIV/0!</v>
      </c>
      <c r="G10" s="163"/>
      <c r="H10" s="158"/>
      <c r="I10" s="158"/>
      <c r="J10" s="158"/>
      <c r="K10" s="162"/>
      <c r="L10" s="5"/>
      <c r="M10" s="2"/>
      <c r="N10" s="2"/>
      <c r="O10" s="2"/>
    </row>
    <row r="11" spans="1:15" ht="20" customHeight="1">
      <c r="A11" s="167"/>
      <c r="B11" s="164"/>
      <c r="C11" s="158"/>
      <c r="D11" s="16" t="s">
        <v>8</v>
      </c>
      <c r="E11" s="145"/>
      <c r="F11" s="163" t="e">
        <f t="shared" si="0"/>
        <v>#DIV/0!</v>
      </c>
      <c r="G11" s="163"/>
      <c r="H11" s="158"/>
      <c r="I11" s="158"/>
      <c r="J11" s="158"/>
      <c r="K11" s="162"/>
      <c r="L11" s="5"/>
      <c r="M11" s="2"/>
      <c r="N11" s="2"/>
      <c r="O11" s="2"/>
    </row>
    <row r="12" spans="1:15" ht="20" customHeight="1">
      <c r="A12" s="167"/>
      <c r="B12" s="164"/>
      <c r="C12" s="158" t="s">
        <v>5</v>
      </c>
      <c r="D12" s="16" t="s">
        <v>9</v>
      </c>
      <c r="E12" s="145"/>
      <c r="F12" s="163" t="e">
        <f t="shared" si="0"/>
        <v>#DIV/0!</v>
      </c>
      <c r="G12" s="163"/>
      <c r="H12" s="158"/>
      <c r="I12" s="158"/>
      <c r="J12" s="158"/>
      <c r="K12" s="162"/>
      <c r="L12" s="5"/>
      <c r="M12" s="2"/>
      <c r="N12" s="2"/>
      <c r="O12" s="2"/>
    </row>
    <row r="13" spans="1:15" ht="20" customHeight="1">
      <c r="A13" s="167"/>
      <c r="B13" s="164"/>
      <c r="C13" s="158"/>
      <c r="D13" s="16" t="s">
        <v>10</v>
      </c>
      <c r="E13" s="151"/>
      <c r="F13" s="163" t="e">
        <f t="shared" si="0"/>
        <v>#DIV/0!</v>
      </c>
      <c r="G13" s="163"/>
      <c r="H13" s="158"/>
      <c r="I13" s="158"/>
      <c r="J13" s="158"/>
      <c r="K13" s="162"/>
      <c r="L13" s="5"/>
      <c r="M13" s="2"/>
      <c r="N13" s="2"/>
      <c r="O13" s="2"/>
    </row>
    <row r="14" spans="1:15" ht="20" customHeight="1">
      <c r="A14" s="167"/>
      <c r="B14" s="164"/>
      <c r="C14" s="166" t="s">
        <v>11</v>
      </c>
      <c r="D14" s="158"/>
      <c r="E14" s="145"/>
      <c r="F14" s="163" t="e">
        <f t="shared" si="0"/>
        <v>#DIV/0!</v>
      </c>
      <c r="G14" s="163"/>
      <c r="H14" s="158"/>
      <c r="I14" s="158"/>
      <c r="J14" s="158"/>
      <c r="K14" s="162"/>
      <c r="L14" s="5"/>
    </row>
    <row r="15" spans="1:15" ht="20" customHeight="1">
      <c r="A15" s="167"/>
      <c r="B15" s="164"/>
      <c r="C15" s="25"/>
      <c r="D15" s="15" t="s">
        <v>100</v>
      </c>
      <c r="E15" s="146"/>
      <c r="F15" s="163" t="e">
        <f t="shared" si="0"/>
        <v>#DIV/0!</v>
      </c>
      <c r="G15" s="163"/>
      <c r="H15" s="158"/>
      <c r="I15" s="158"/>
      <c r="J15" s="158"/>
      <c r="K15" s="162"/>
      <c r="L15" s="5"/>
    </row>
    <row r="16" spans="1:15" ht="20" customHeight="1">
      <c r="A16" s="167"/>
      <c r="B16" s="164"/>
      <c r="C16" s="158" t="s">
        <v>12</v>
      </c>
      <c r="D16" s="158"/>
      <c r="E16" s="136">
        <f>SUM(E5:E14)</f>
        <v>0</v>
      </c>
      <c r="F16" s="163" t="e">
        <f t="shared" si="0"/>
        <v>#DIV/0!</v>
      </c>
      <c r="G16" s="163"/>
      <c r="H16" s="158"/>
      <c r="I16" s="158"/>
      <c r="J16" s="158"/>
      <c r="K16" s="162"/>
    </row>
    <row r="17" spans="1:11" ht="20" customHeight="1">
      <c r="A17" s="167"/>
      <c r="B17" s="171" t="s">
        <v>17</v>
      </c>
      <c r="C17" s="158" t="s">
        <v>13</v>
      </c>
      <c r="D17" s="158"/>
      <c r="E17" s="136">
        <f>様式3!J43</f>
        <v>0</v>
      </c>
      <c r="F17" s="163" t="e">
        <f t="shared" si="0"/>
        <v>#DIV/0!</v>
      </c>
      <c r="G17" s="163"/>
      <c r="H17" s="158"/>
      <c r="I17" s="158"/>
      <c r="J17" s="158"/>
      <c r="K17" s="162"/>
    </row>
    <row r="18" spans="1:11" ht="20" customHeight="1">
      <c r="A18" s="167"/>
      <c r="B18" s="164"/>
      <c r="C18" s="158" t="s">
        <v>14</v>
      </c>
      <c r="D18" s="158"/>
      <c r="E18" s="148"/>
      <c r="F18" s="163" t="e">
        <f t="shared" si="0"/>
        <v>#DIV/0!</v>
      </c>
      <c r="G18" s="163"/>
      <c r="H18" s="158"/>
      <c r="I18" s="158"/>
      <c r="J18" s="158"/>
      <c r="K18" s="162"/>
    </row>
    <row r="19" spans="1:11" ht="20" customHeight="1">
      <c r="A19" s="167"/>
      <c r="B19" s="164"/>
      <c r="C19" s="158" t="s">
        <v>12</v>
      </c>
      <c r="D19" s="158"/>
      <c r="E19" s="136">
        <f>SUM(E17:E18)</f>
        <v>0</v>
      </c>
      <c r="F19" s="163" t="e">
        <f t="shared" si="0"/>
        <v>#DIV/0!</v>
      </c>
      <c r="G19" s="163"/>
      <c r="H19" s="158"/>
      <c r="I19" s="158"/>
      <c r="J19" s="158"/>
      <c r="K19" s="162"/>
    </row>
    <row r="20" spans="1:11" ht="20" customHeight="1">
      <c r="A20" s="167"/>
      <c r="B20" s="171" t="s">
        <v>18</v>
      </c>
      <c r="C20" s="158" t="s">
        <v>15</v>
      </c>
      <c r="D20" s="158"/>
      <c r="E20" s="149"/>
      <c r="F20" s="163" t="e">
        <f t="shared" si="0"/>
        <v>#DIV/0!</v>
      </c>
      <c r="G20" s="163"/>
      <c r="H20" s="158"/>
      <c r="I20" s="158"/>
      <c r="J20" s="158"/>
      <c r="K20" s="162"/>
    </row>
    <row r="21" spans="1:11" ht="20" customHeight="1">
      <c r="A21" s="167"/>
      <c r="B21" s="164"/>
      <c r="C21" s="158" t="s">
        <v>14</v>
      </c>
      <c r="D21" s="158"/>
      <c r="E21" s="149"/>
      <c r="F21" s="163" t="e">
        <f t="shared" si="0"/>
        <v>#DIV/0!</v>
      </c>
      <c r="G21" s="163"/>
      <c r="H21" s="158"/>
      <c r="I21" s="158"/>
      <c r="J21" s="158"/>
      <c r="K21" s="162"/>
    </row>
    <row r="22" spans="1:11" ht="20" customHeight="1">
      <c r="A22" s="167"/>
      <c r="B22" s="164"/>
      <c r="C22" s="158" t="s">
        <v>16</v>
      </c>
      <c r="D22" s="158"/>
      <c r="E22" s="136">
        <f>SUM(E20:E21)</f>
        <v>0</v>
      </c>
      <c r="F22" s="163" t="e">
        <f t="shared" si="0"/>
        <v>#DIV/0!</v>
      </c>
      <c r="G22" s="163"/>
      <c r="H22" s="158"/>
      <c r="I22" s="158"/>
      <c r="J22" s="158"/>
      <c r="K22" s="162"/>
    </row>
    <row r="23" spans="1:11">
      <c r="A23" s="167"/>
      <c r="B23" s="158" t="s">
        <v>31</v>
      </c>
      <c r="C23" s="158"/>
      <c r="D23" s="158"/>
      <c r="E23" s="136" t="e">
        <f>様式3!E101</f>
        <v>#DIV/0!</v>
      </c>
      <c r="F23" s="163" t="e">
        <f t="shared" si="0"/>
        <v>#DIV/0!</v>
      </c>
      <c r="G23" s="163"/>
      <c r="H23" s="158"/>
      <c r="I23" s="158"/>
      <c r="J23" s="158"/>
      <c r="K23" s="162"/>
    </row>
    <row r="24" spans="1:11">
      <c r="A24" s="167"/>
      <c r="B24" s="158" t="s">
        <v>33</v>
      </c>
      <c r="C24" s="158"/>
      <c r="D24" s="158"/>
      <c r="E24" s="135"/>
      <c r="F24" s="163" t="e">
        <f t="shared" si="0"/>
        <v>#DIV/0!</v>
      </c>
      <c r="G24" s="163"/>
      <c r="H24" s="158"/>
      <c r="I24" s="158"/>
      <c r="J24" s="158"/>
      <c r="K24" s="162"/>
    </row>
    <row r="25" spans="1:11" ht="18.5" thickBot="1">
      <c r="A25" s="168"/>
      <c r="B25" s="169" t="s">
        <v>32</v>
      </c>
      <c r="C25" s="169"/>
      <c r="D25" s="169"/>
      <c r="E25" s="147" t="e">
        <f>SUM(E16,E19,E22,E23,E24)</f>
        <v>#DIV/0!</v>
      </c>
      <c r="F25" s="170" t="e">
        <f t="shared" ref="F25" si="1">E25/$E$25</f>
        <v>#DIV/0!</v>
      </c>
      <c r="G25" s="170"/>
      <c r="H25" s="169"/>
      <c r="I25" s="169"/>
      <c r="J25" s="169"/>
      <c r="K25" s="175"/>
    </row>
  </sheetData>
  <mergeCells count="69">
    <mergeCell ref="A5:A25"/>
    <mergeCell ref="H8:K8"/>
    <mergeCell ref="B23:D23"/>
    <mergeCell ref="B24:D24"/>
    <mergeCell ref="F23:G23"/>
    <mergeCell ref="F24:G24"/>
    <mergeCell ref="B5:B16"/>
    <mergeCell ref="C5:D5"/>
    <mergeCell ref="F5:G5"/>
    <mergeCell ref="C7:D7"/>
    <mergeCell ref="F7:G7"/>
    <mergeCell ref="F25:G25"/>
    <mergeCell ref="H23:K23"/>
    <mergeCell ref="H24:K24"/>
    <mergeCell ref="H25:K25"/>
    <mergeCell ref="B25:D25"/>
    <mergeCell ref="A2:K2"/>
    <mergeCell ref="A3:D4"/>
    <mergeCell ref="E3:G3"/>
    <mergeCell ref="H3:K3"/>
    <mergeCell ref="F4:G4"/>
    <mergeCell ref="H4:K4"/>
    <mergeCell ref="C8:D8"/>
    <mergeCell ref="F8:G8"/>
    <mergeCell ref="H5:K5"/>
    <mergeCell ref="C6:D6"/>
    <mergeCell ref="F6:G6"/>
    <mergeCell ref="H6:K6"/>
    <mergeCell ref="H7:K7"/>
    <mergeCell ref="C9:C11"/>
    <mergeCell ref="F9:G9"/>
    <mergeCell ref="H9:K9"/>
    <mergeCell ref="F10:G10"/>
    <mergeCell ref="H10:K10"/>
    <mergeCell ref="F11:G11"/>
    <mergeCell ref="H11:K11"/>
    <mergeCell ref="F15:G15"/>
    <mergeCell ref="H15:K15"/>
    <mergeCell ref="H13:K13"/>
    <mergeCell ref="C14:D14"/>
    <mergeCell ref="F14:G14"/>
    <mergeCell ref="H14:K14"/>
    <mergeCell ref="C12:C13"/>
    <mergeCell ref="F12:G12"/>
    <mergeCell ref="H12:K12"/>
    <mergeCell ref="F13:G13"/>
    <mergeCell ref="C16:D16"/>
    <mergeCell ref="F16:G16"/>
    <mergeCell ref="H16:K16"/>
    <mergeCell ref="C18:D18"/>
    <mergeCell ref="F18:G18"/>
    <mergeCell ref="H18:K18"/>
    <mergeCell ref="C17:D17"/>
    <mergeCell ref="F17:G17"/>
    <mergeCell ref="B17:B19"/>
    <mergeCell ref="C19:D19"/>
    <mergeCell ref="F19:G19"/>
    <mergeCell ref="H22:K22"/>
    <mergeCell ref="F21:G21"/>
    <mergeCell ref="B20:B22"/>
    <mergeCell ref="C20:D20"/>
    <mergeCell ref="F20:G20"/>
    <mergeCell ref="H20:K20"/>
    <mergeCell ref="C21:D21"/>
    <mergeCell ref="H21:K21"/>
    <mergeCell ref="C22:D22"/>
    <mergeCell ref="H17:K17"/>
    <mergeCell ref="F22:G22"/>
    <mergeCell ref="H19:K19"/>
  </mergeCells>
  <phoneticPr fontId="6"/>
  <dataValidations count="1">
    <dataValidation type="whole" allowBlank="1" showInputMessage="1" showErrorMessage="1" sqref="E6:E15 E18 E20:E21" xr:uid="{6DBBA7A4-7C30-41D7-9EC6-DFAE83957D61}">
      <formula1>0</formula1>
      <formula2>999999999</formula2>
    </dataValidation>
  </dataValidations>
  <pageMargins left="0.70866141732283472" right="0.70866141732283472" top="0.74803149606299213" bottom="0.74803149606299213" header="0.31496062992125984" footer="0.31496062992125984"/>
  <pageSetup paperSize="9" scale="75"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F8C45D-AC9E-41E6-9AD0-C7FC0A9679D6}">
  <sheetPr>
    <pageSetUpPr fitToPage="1"/>
  </sheetPr>
  <dimension ref="A1:L108"/>
  <sheetViews>
    <sheetView view="pageBreakPreview" topLeftCell="A18" zoomScale="82" zoomScaleNormal="100" zoomScaleSheetLayoutView="82" workbookViewId="0">
      <selection activeCell="I42" sqref="I42"/>
    </sheetView>
  </sheetViews>
  <sheetFormatPr defaultColWidth="8.6640625" defaultRowHeight="18"/>
  <cols>
    <col min="1" max="1" width="20.58203125" style="1" customWidth="1"/>
    <col min="2" max="2" width="20.83203125" style="1" customWidth="1"/>
    <col min="3" max="8" width="20.58203125" style="1" customWidth="1"/>
    <col min="9" max="9" width="26.9140625" style="1" customWidth="1"/>
    <col min="10" max="10" width="23.4140625" style="1" customWidth="1"/>
    <col min="11" max="11" width="20.9140625" style="1" customWidth="1"/>
    <col min="12" max="12" width="20.58203125" style="1" customWidth="1"/>
    <col min="13" max="16384" width="8.6640625" style="1"/>
  </cols>
  <sheetData>
    <row r="1" spans="1:12">
      <c r="K1" s="1" t="s">
        <v>61</v>
      </c>
    </row>
    <row r="2" spans="1:12" ht="22.5" customHeight="1">
      <c r="A2" s="218" t="s">
        <v>28</v>
      </c>
      <c r="B2" s="218"/>
      <c r="C2" s="218"/>
      <c r="D2" s="218"/>
      <c r="E2" s="218"/>
      <c r="F2" s="218"/>
      <c r="G2" s="218"/>
      <c r="H2" s="218"/>
      <c r="I2" s="218"/>
      <c r="J2" s="20"/>
      <c r="K2" s="20"/>
      <c r="L2" s="20"/>
    </row>
    <row r="3" spans="1:12">
      <c r="A3" s="1" t="s">
        <v>37</v>
      </c>
    </row>
    <row r="4" spans="1:12">
      <c r="A4" s="11"/>
      <c r="B4" s="158" t="s">
        <v>36</v>
      </c>
      <c r="C4" s="158"/>
      <c r="D4" s="3"/>
      <c r="E4" s="2"/>
    </row>
    <row r="5" spans="1:12">
      <c r="A5" s="11" t="s">
        <v>29</v>
      </c>
      <c r="B5" s="212"/>
      <c r="C5" s="212"/>
      <c r="D5" s="3"/>
      <c r="E5" s="2"/>
    </row>
    <row r="6" spans="1:12">
      <c r="A6" s="11" t="s">
        <v>34</v>
      </c>
      <c r="B6" s="212"/>
      <c r="C6" s="212"/>
      <c r="D6" s="3"/>
      <c r="E6" s="2"/>
    </row>
    <row r="7" spans="1:12">
      <c r="A7" s="11" t="s">
        <v>35</v>
      </c>
      <c r="B7" s="212"/>
      <c r="C7" s="212"/>
      <c r="D7" s="3"/>
      <c r="E7" s="2"/>
    </row>
    <row r="8" spans="1:12">
      <c r="A8" s="11" t="s">
        <v>59</v>
      </c>
      <c r="B8" s="212"/>
      <c r="C8" s="212"/>
      <c r="D8" s="3"/>
      <c r="E8" s="2"/>
    </row>
    <row r="9" spans="1:12">
      <c r="A9" s="11" t="s">
        <v>32</v>
      </c>
      <c r="B9" s="197">
        <f>SUM(B5:C8)</f>
        <v>0</v>
      </c>
      <c r="C9" s="197"/>
      <c r="D9" s="3"/>
      <c r="E9" s="2"/>
    </row>
    <row r="10" spans="1:12">
      <c r="A10" s="24"/>
      <c r="B10" s="24"/>
      <c r="C10" s="24"/>
      <c r="D10" s="2"/>
      <c r="E10" s="2"/>
    </row>
    <row r="11" spans="1:12">
      <c r="A11" s="7" t="s">
        <v>101</v>
      </c>
      <c r="B11" s="24"/>
      <c r="C11" s="24"/>
      <c r="D11" s="2"/>
      <c r="E11" s="2"/>
    </row>
    <row r="12" spans="1:12">
      <c r="A12" s="190"/>
      <c r="B12" s="191"/>
      <c r="C12" s="159" t="s">
        <v>36</v>
      </c>
      <c r="D12" s="161"/>
      <c r="E12" s="159" t="s">
        <v>52</v>
      </c>
      <c r="F12" s="161"/>
      <c r="G12" s="190" t="s">
        <v>102</v>
      </c>
      <c r="H12" s="191"/>
    </row>
    <row r="13" spans="1:12">
      <c r="A13" s="198"/>
      <c r="B13" s="199"/>
      <c r="C13" s="22" t="s">
        <v>108</v>
      </c>
      <c r="D13" s="22" t="s">
        <v>109</v>
      </c>
      <c r="E13" s="22" t="s">
        <v>108</v>
      </c>
      <c r="F13" s="22" t="s">
        <v>109</v>
      </c>
      <c r="G13" s="198"/>
      <c r="H13" s="199"/>
    </row>
    <row r="14" spans="1:12" ht="18" customHeight="1">
      <c r="A14" s="200" t="s">
        <v>103</v>
      </c>
      <c r="B14" s="22" t="s">
        <v>104</v>
      </c>
      <c r="C14" s="135"/>
      <c r="D14" s="143" t="e">
        <f>C14/$C$19</f>
        <v>#DIV/0!</v>
      </c>
      <c r="E14" s="135"/>
      <c r="F14" s="143" t="e">
        <f>E14/$E$19</f>
        <v>#DIV/0!</v>
      </c>
      <c r="G14" s="159"/>
      <c r="H14" s="161"/>
    </row>
    <row r="15" spans="1:12">
      <c r="A15" s="201"/>
      <c r="B15" s="22" t="s">
        <v>105</v>
      </c>
      <c r="C15" s="135"/>
      <c r="D15" s="143" t="e">
        <f t="shared" ref="D15:D19" si="0">C15/$C$19</f>
        <v>#DIV/0!</v>
      </c>
      <c r="E15" s="135"/>
      <c r="F15" s="143" t="e">
        <f t="shared" ref="F15:F19" si="1">E15/$E$19</f>
        <v>#DIV/0!</v>
      </c>
      <c r="G15" s="159"/>
      <c r="H15" s="161"/>
    </row>
    <row r="16" spans="1:12">
      <c r="A16" s="201"/>
      <c r="B16" s="22" t="s">
        <v>106</v>
      </c>
      <c r="C16" s="135"/>
      <c r="D16" s="143" t="e">
        <f t="shared" si="0"/>
        <v>#DIV/0!</v>
      </c>
      <c r="E16" s="135"/>
      <c r="F16" s="143" t="e">
        <f t="shared" si="1"/>
        <v>#DIV/0!</v>
      </c>
      <c r="G16" s="159"/>
      <c r="H16" s="161"/>
    </row>
    <row r="17" spans="1:12" ht="19.5" customHeight="1">
      <c r="A17" s="202"/>
      <c r="B17" s="22" t="s">
        <v>16</v>
      </c>
      <c r="C17" s="134">
        <f>SUM(C14:C16)</f>
        <v>0</v>
      </c>
      <c r="D17" s="143" t="e">
        <f t="shared" si="0"/>
        <v>#DIV/0!</v>
      </c>
      <c r="E17" s="134">
        <f>SUM(E14:E16)</f>
        <v>0</v>
      </c>
      <c r="F17" s="143" t="e">
        <f t="shared" si="1"/>
        <v>#DIV/0!</v>
      </c>
      <c r="G17" s="159"/>
      <c r="H17" s="161"/>
    </row>
    <row r="18" spans="1:12">
      <c r="A18" s="159" t="s">
        <v>107</v>
      </c>
      <c r="B18" s="161"/>
      <c r="C18" s="135"/>
      <c r="D18" s="143" t="e">
        <f t="shared" si="0"/>
        <v>#DIV/0!</v>
      </c>
      <c r="E18" s="135"/>
      <c r="F18" s="143" t="e">
        <f t="shared" si="1"/>
        <v>#DIV/0!</v>
      </c>
      <c r="G18" s="159"/>
      <c r="H18" s="161"/>
    </row>
    <row r="19" spans="1:12">
      <c r="A19" s="159" t="s">
        <v>32</v>
      </c>
      <c r="B19" s="161"/>
      <c r="C19" s="134">
        <f>SUM(C17,C18)</f>
        <v>0</v>
      </c>
      <c r="D19" s="143" t="e">
        <f t="shared" si="0"/>
        <v>#DIV/0!</v>
      </c>
      <c r="E19" s="134">
        <f>SUM(E17,E18)</f>
        <v>0</v>
      </c>
      <c r="F19" s="143" t="e">
        <f t="shared" si="1"/>
        <v>#DIV/0!</v>
      </c>
      <c r="G19" s="159"/>
      <c r="H19" s="161"/>
    </row>
    <row r="20" spans="1:12">
      <c r="A20" s="24"/>
      <c r="B20" s="24"/>
      <c r="C20" s="24"/>
      <c r="D20" s="24"/>
      <c r="E20" s="24"/>
      <c r="F20" s="24"/>
      <c r="G20" s="24"/>
      <c r="H20" s="24"/>
    </row>
    <row r="21" spans="1:12">
      <c r="A21" s="7" t="s">
        <v>124</v>
      </c>
      <c r="B21" s="24"/>
      <c r="C21" s="24"/>
      <c r="D21" s="24"/>
      <c r="E21" s="24"/>
      <c r="F21" s="24"/>
      <c r="G21" s="24"/>
      <c r="H21" s="24"/>
    </row>
    <row r="22" spans="1:12">
      <c r="A22" s="159" t="s">
        <v>123</v>
      </c>
      <c r="B22" s="160"/>
      <c r="C22" s="150"/>
      <c r="D22" s="24"/>
      <c r="E22" s="24"/>
      <c r="F22" s="24"/>
      <c r="G22" s="24"/>
      <c r="H22" s="24"/>
    </row>
    <row r="24" spans="1:12">
      <c r="A24" s="1" t="s">
        <v>41</v>
      </c>
      <c r="D24" s="19"/>
      <c r="L24" s="2"/>
    </row>
    <row r="25" spans="1:12">
      <c r="A25" s="190"/>
      <c r="B25" s="191"/>
      <c r="C25" s="158" t="s">
        <v>115</v>
      </c>
      <c r="D25" s="158"/>
      <c r="E25" s="158"/>
      <c r="F25" s="158"/>
      <c r="G25" s="158"/>
      <c r="H25" s="158"/>
      <c r="I25" s="158"/>
      <c r="J25" s="195" t="s">
        <v>242</v>
      </c>
      <c r="K25" s="197" t="s">
        <v>32</v>
      </c>
      <c r="L25" s="2"/>
    </row>
    <row r="26" spans="1:12" s="15" customFormat="1">
      <c r="A26" s="198"/>
      <c r="B26" s="199"/>
      <c r="C26" s="22" t="s">
        <v>44</v>
      </c>
      <c r="D26" s="22" t="s">
        <v>110</v>
      </c>
      <c r="E26" s="22" t="s">
        <v>111</v>
      </c>
      <c r="F26" s="22" t="s">
        <v>112</v>
      </c>
      <c r="G26" s="22" t="s">
        <v>113</v>
      </c>
      <c r="H26" s="22" t="s">
        <v>114</v>
      </c>
      <c r="I26" s="137" t="s">
        <v>16</v>
      </c>
      <c r="J26" s="196"/>
      <c r="K26" s="197"/>
      <c r="L26" s="2"/>
    </row>
    <row r="27" spans="1:12">
      <c r="A27" s="158" t="s">
        <v>43</v>
      </c>
      <c r="B27" s="158"/>
      <c r="C27" s="135"/>
      <c r="D27" s="135"/>
      <c r="E27" s="135"/>
      <c r="F27" s="135"/>
      <c r="G27" s="135"/>
      <c r="H27" s="135"/>
      <c r="I27" s="136">
        <f>SUM(C27:H27)</f>
        <v>0</v>
      </c>
      <c r="J27" s="135"/>
      <c r="K27" s="136">
        <f>SUM(I27:J27)</f>
        <v>0</v>
      </c>
      <c r="L27" s="2"/>
    </row>
    <row r="28" spans="1:12">
      <c r="A28" s="158" t="s">
        <v>42</v>
      </c>
      <c r="B28" s="158"/>
      <c r="C28" s="136">
        <f>C33</f>
        <v>0</v>
      </c>
      <c r="D28" s="136">
        <f t="shared" ref="D28:H28" si="2">D33</f>
        <v>0</v>
      </c>
      <c r="E28" s="136">
        <f t="shared" si="2"/>
        <v>0</v>
      </c>
      <c r="F28" s="136">
        <f t="shared" si="2"/>
        <v>0</v>
      </c>
      <c r="G28" s="136">
        <f t="shared" si="2"/>
        <v>0</v>
      </c>
      <c r="H28" s="136">
        <f t="shared" si="2"/>
        <v>0</v>
      </c>
      <c r="I28" s="136">
        <f>I33</f>
        <v>0</v>
      </c>
      <c r="J28" s="136">
        <f>J33</f>
        <v>0</v>
      </c>
      <c r="K28" s="136">
        <f>SUM(I28:J28)</f>
        <v>0</v>
      </c>
      <c r="L28" s="2"/>
    </row>
    <row r="29" spans="1:12" ht="7.5" customHeight="1">
      <c r="A29" s="12"/>
      <c r="B29" s="12"/>
      <c r="C29" s="126"/>
      <c r="D29" s="127"/>
      <c r="E29" s="128"/>
      <c r="F29" s="128"/>
      <c r="G29" s="128"/>
      <c r="H29" s="128"/>
      <c r="I29" s="126"/>
      <c r="J29" s="128"/>
      <c r="K29" s="141"/>
      <c r="L29" s="17"/>
    </row>
    <row r="30" spans="1:12" ht="18" customHeight="1">
      <c r="A30" s="219" t="s">
        <v>48</v>
      </c>
      <c r="B30" s="11" t="s">
        <v>45</v>
      </c>
      <c r="C30" s="130"/>
      <c r="D30" s="130"/>
      <c r="E30" s="130"/>
      <c r="F30" s="130"/>
      <c r="G30" s="130"/>
      <c r="H30" s="130"/>
      <c r="I30" s="131">
        <f>SUM(C30:H30)</f>
        <v>0</v>
      </c>
      <c r="J30" s="130"/>
      <c r="K30" s="138">
        <f>SUM(I30:J30)</f>
        <v>0</v>
      </c>
      <c r="L30" s="2"/>
    </row>
    <row r="31" spans="1:12">
      <c r="A31" s="220"/>
      <c r="B31" s="11" t="s">
        <v>46</v>
      </c>
      <c r="C31" s="130"/>
      <c r="D31" s="130"/>
      <c r="E31" s="130"/>
      <c r="F31" s="130"/>
      <c r="G31" s="130"/>
      <c r="H31" s="130"/>
      <c r="I31" s="131">
        <f t="shared" ref="I31:I36" si="3">SUM(C31:H31)</f>
        <v>0</v>
      </c>
      <c r="J31" s="130"/>
      <c r="K31" s="138">
        <f t="shared" ref="K31:K43" si="4">SUM(I31:J31)</f>
        <v>0</v>
      </c>
      <c r="L31" s="2"/>
    </row>
    <row r="32" spans="1:12">
      <c r="A32" s="220"/>
      <c r="B32" s="11" t="s">
        <v>47</v>
      </c>
      <c r="C32" s="130"/>
      <c r="D32" s="130"/>
      <c r="E32" s="130"/>
      <c r="F32" s="130"/>
      <c r="G32" s="130"/>
      <c r="H32" s="130"/>
      <c r="I32" s="131">
        <f t="shared" si="3"/>
        <v>0</v>
      </c>
      <c r="J32" s="130"/>
      <c r="K32" s="138">
        <f t="shared" si="4"/>
        <v>0</v>
      </c>
      <c r="L32" s="2"/>
    </row>
    <row r="33" spans="1:12">
      <c r="A33" s="221"/>
      <c r="B33" s="11" t="s">
        <v>32</v>
      </c>
      <c r="C33" s="131">
        <f>SUM(C30:C32)</f>
        <v>0</v>
      </c>
      <c r="D33" s="131">
        <f t="shared" ref="D33:H33" si="5">SUM(D30:D32)</f>
        <v>0</v>
      </c>
      <c r="E33" s="131">
        <f t="shared" si="5"/>
        <v>0</v>
      </c>
      <c r="F33" s="131">
        <f t="shared" si="5"/>
        <v>0</v>
      </c>
      <c r="G33" s="131">
        <f t="shared" si="5"/>
        <v>0</v>
      </c>
      <c r="H33" s="131">
        <f t="shared" si="5"/>
        <v>0</v>
      </c>
      <c r="I33" s="131">
        <f t="shared" si="3"/>
        <v>0</v>
      </c>
      <c r="J33" s="131">
        <f>SUM(J30:J32)</f>
        <v>0</v>
      </c>
      <c r="K33" s="138">
        <f t="shared" si="4"/>
        <v>0</v>
      </c>
      <c r="L33" s="2"/>
    </row>
    <row r="34" spans="1:12">
      <c r="A34" s="23" t="s">
        <v>116</v>
      </c>
      <c r="B34" s="22"/>
      <c r="C34" s="125"/>
      <c r="D34" s="125"/>
      <c r="E34" s="125"/>
      <c r="F34" s="125"/>
      <c r="G34" s="125"/>
      <c r="H34" s="125"/>
      <c r="I34" s="131">
        <f t="shared" si="3"/>
        <v>0</v>
      </c>
      <c r="J34" s="125"/>
      <c r="K34" s="138">
        <f t="shared" si="4"/>
        <v>0</v>
      </c>
      <c r="L34" s="2"/>
    </row>
    <row r="35" spans="1:12">
      <c r="A35" s="22" t="s">
        <v>117</v>
      </c>
      <c r="B35" s="22"/>
      <c r="C35" s="125"/>
      <c r="D35" s="125"/>
      <c r="E35" s="125"/>
      <c r="F35" s="125"/>
      <c r="G35" s="125"/>
      <c r="H35" s="125"/>
      <c r="I35" s="131">
        <f t="shared" si="3"/>
        <v>0</v>
      </c>
      <c r="J35" s="125"/>
      <c r="K35" s="138">
        <f t="shared" si="4"/>
        <v>0</v>
      </c>
      <c r="L35" s="2"/>
    </row>
    <row r="36" spans="1:12">
      <c r="A36" s="22" t="s">
        <v>118</v>
      </c>
      <c r="B36" s="22"/>
      <c r="C36" s="125"/>
      <c r="D36" s="125"/>
      <c r="E36" s="125"/>
      <c r="F36" s="125"/>
      <c r="G36" s="125"/>
      <c r="H36" s="125"/>
      <c r="I36" s="131">
        <f t="shared" si="3"/>
        <v>0</v>
      </c>
      <c r="J36" s="125"/>
      <c r="K36" s="138">
        <f t="shared" si="4"/>
        <v>0</v>
      </c>
      <c r="L36" s="2"/>
    </row>
    <row r="37" spans="1:12" ht="4.5" customHeight="1">
      <c r="A37" s="24"/>
      <c r="B37" s="24"/>
      <c r="C37" s="133"/>
      <c r="D37" s="133"/>
      <c r="E37" s="133"/>
      <c r="F37" s="133"/>
      <c r="G37" s="133"/>
      <c r="H37" s="133"/>
      <c r="I37" s="139"/>
      <c r="J37" s="133"/>
      <c r="K37" s="139"/>
      <c r="L37" s="2"/>
    </row>
    <row r="38" spans="1:12" ht="18" customHeight="1">
      <c r="A38" s="22" t="s">
        <v>119</v>
      </c>
      <c r="B38" s="22"/>
      <c r="C38" s="125"/>
      <c r="D38" s="125"/>
      <c r="E38" s="125"/>
      <c r="F38" s="125"/>
      <c r="G38" s="125"/>
      <c r="H38" s="125"/>
      <c r="I38" s="138">
        <f>SUM(C38:H38)</f>
        <v>0</v>
      </c>
      <c r="J38" s="125"/>
      <c r="K38" s="138">
        <f t="shared" si="4"/>
        <v>0</v>
      </c>
      <c r="L38" s="2"/>
    </row>
    <row r="39" spans="1:12" ht="18" customHeight="1">
      <c r="A39" s="22" t="s">
        <v>120</v>
      </c>
      <c r="B39" s="22"/>
      <c r="C39" s="125"/>
      <c r="D39" s="125"/>
      <c r="E39" s="125"/>
      <c r="F39" s="125"/>
      <c r="G39" s="125"/>
      <c r="H39" s="125"/>
      <c r="I39" s="138">
        <f>SUM(C39:H39)</f>
        <v>0</v>
      </c>
      <c r="J39" s="125"/>
      <c r="K39" s="138">
        <f t="shared" si="4"/>
        <v>0</v>
      </c>
      <c r="L39" s="2"/>
    </row>
    <row r="40" spans="1:12" ht="3.5" customHeight="1">
      <c r="A40" s="24"/>
      <c r="B40" s="24"/>
      <c r="C40" s="133"/>
      <c r="D40" s="133"/>
      <c r="E40" s="133"/>
      <c r="F40" s="133"/>
      <c r="G40" s="133"/>
      <c r="H40" s="133"/>
      <c r="I40" s="139"/>
      <c r="J40" s="133"/>
      <c r="K40" s="139"/>
      <c r="L40" s="2"/>
    </row>
    <row r="41" spans="1:12" ht="18" customHeight="1">
      <c r="A41" s="22" t="s">
        <v>121</v>
      </c>
      <c r="B41" s="22"/>
      <c r="C41" s="125"/>
      <c r="D41" s="125"/>
      <c r="E41" s="125"/>
      <c r="F41" s="125"/>
      <c r="G41" s="125"/>
      <c r="H41" s="125"/>
      <c r="I41" s="138"/>
      <c r="J41" s="125"/>
      <c r="K41" s="138">
        <f t="shared" si="4"/>
        <v>0</v>
      </c>
      <c r="L41" s="2"/>
    </row>
    <row r="42" spans="1:12" ht="4.5" customHeight="1" thickBot="1">
      <c r="A42" s="117"/>
      <c r="B42" s="117"/>
      <c r="C42" s="133"/>
      <c r="D42" s="133"/>
      <c r="E42" s="133"/>
      <c r="F42" s="133"/>
      <c r="G42" s="133"/>
      <c r="H42" s="133"/>
      <c r="I42" s="139"/>
      <c r="J42" s="133"/>
      <c r="K42" s="139"/>
      <c r="L42" s="2"/>
    </row>
    <row r="43" spans="1:12" ht="18" customHeight="1" thickBot="1">
      <c r="A43" s="115" t="s">
        <v>237</v>
      </c>
      <c r="B43" s="115"/>
      <c r="C43" s="132"/>
      <c r="D43" s="132"/>
      <c r="E43" s="132"/>
      <c r="F43" s="132"/>
      <c r="G43" s="132"/>
      <c r="H43" s="129"/>
      <c r="I43" s="140">
        <f>SUM(I33,I34,I35,I36,I39,I41)</f>
        <v>0</v>
      </c>
      <c r="J43" s="140">
        <f>SUM(J33,J34,J35,J36,J39,J41)</f>
        <v>0</v>
      </c>
      <c r="K43" s="140">
        <f t="shared" si="4"/>
        <v>0</v>
      </c>
      <c r="L43" s="2"/>
    </row>
    <row r="44" spans="1:12" s="8" customFormat="1" ht="16.5">
      <c r="A44" s="26" t="s">
        <v>49</v>
      </c>
    </row>
    <row r="45" spans="1:12" s="8" customFormat="1" ht="16.5">
      <c r="A45" s="26" t="s">
        <v>122</v>
      </c>
    </row>
    <row r="46" spans="1:12" s="8" customFormat="1" ht="15"/>
    <row r="47" spans="1:12">
      <c r="A47" s="1" t="s">
        <v>50</v>
      </c>
    </row>
    <row r="48" spans="1:12" s="15" customFormat="1">
      <c r="A48" s="158"/>
      <c r="B48" s="158"/>
      <c r="C48" s="159" t="s">
        <v>51</v>
      </c>
      <c r="D48" s="161"/>
      <c r="E48" s="159" t="s">
        <v>52</v>
      </c>
      <c r="F48" s="161"/>
      <c r="G48" s="159" t="s">
        <v>53</v>
      </c>
      <c r="H48" s="160"/>
      <c r="I48" s="161"/>
      <c r="K48" s="12"/>
      <c r="L48" s="2"/>
    </row>
    <row r="49" spans="1:12" ht="37" customHeight="1">
      <c r="A49" s="222" t="s">
        <v>97</v>
      </c>
      <c r="B49" s="222"/>
      <c r="C49" s="223"/>
      <c r="D49" s="224"/>
      <c r="E49" s="223"/>
      <c r="F49" s="224"/>
      <c r="G49" s="159"/>
      <c r="H49" s="160"/>
      <c r="I49" s="161"/>
      <c r="K49" s="2"/>
      <c r="L49" s="2"/>
    </row>
    <row r="50" spans="1:12" ht="101" customHeight="1">
      <c r="A50" s="166" t="s">
        <v>54</v>
      </c>
      <c r="B50" s="158"/>
      <c r="C50" s="213">
        <f>SUM(C51:D52)</f>
        <v>0</v>
      </c>
      <c r="D50" s="214"/>
      <c r="E50" s="213">
        <f>SUM(E51:F52)</f>
        <v>0</v>
      </c>
      <c r="F50" s="214"/>
      <c r="G50" s="215" t="s">
        <v>135</v>
      </c>
      <c r="H50" s="216"/>
      <c r="I50" s="217"/>
      <c r="K50" s="2"/>
      <c r="L50" s="18"/>
    </row>
    <row r="51" spans="1:12" ht="27" customHeight="1">
      <c r="A51" s="194"/>
      <c r="B51" s="11" t="s">
        <v>55</v>
      </c>
      <c r="C51" s="206"/>
      <c r="D51" s="207"/>
      <c r="E51" s="206"/>
      <c r="F51" s="207"/>
      <c r="G51" s="208"/>
      <c r="H51" s="209"/>
      <c r="I51" s="210"/>
      <c r="K51" s="2"/>
      <c r="L51" s="18"/>
    </row>
    <row r="52" spans="1:12" ht="26" customHeight="1">
      <c r="A52" s="158"/>
      <c r="B52" s="11" t="s">
        <v>56</v>
      </c>
      <c r="C52" s="206"/>
      <c r="D52" s="207"/>
      <c r="E52" s="206"/>
      <c r="F52" s="207"/>
      <c r="G52" s="208"/>
      <c r="H52" s="209"/>
      <c r="I52" s="210"/>
      <c r="J52" s="3"/>
      <c r="K52" s="2"/>
      <c r="L52" s="18"/>
    </row>
    <row r="53" spans="1:12" ht="26" customHeight="1">
      <c r="A53" s="158" t="s">
        <v>125</v>
      </c>
      <c r="B53" s="158"/>
      <c r="C53" s="203"/>
      <c r="D53" s="203"/>
      <c r="E53" s="203"/>
      <c r="F53" s="203"/>
      <c r="G53" s="158"/>
      <c r="H53" s="158"/>
      <c r="I53" s="158"/>
      <c r="J53" s="2"/>
      <c r="K53" s="2"/>
      <c r="L53" s="18"/>
    </row>
    <row r="54" spans="1:12" ht="26" customHeight="1">
      <c r="A54" s="158" t="s">
        <v>126</v>
      </c>
      <c r="B54" s="158"/>
      <c r="C54" s="206"/>
      <c r="D54" s="207"/>
      <c r="E54" s="206"/>
      <c r="F54" s="207"/>
      <c r="G54" s="158"/>
      <c r="H54" s="158"/>
      <c r="I54" s="158"/>
      <c r="K54" s="2"/>
      <c r="L54" s="18"/>
    </row>
    <row r="55" spans="1:12" ht="26" customHeight="1">
      <c r="A55" s="158" t="s">
        <v>127</v>
      </c>
      <c r="B55" s="158"/>
      <c r="C55" s="204" t="e">
        <f>C54/C53</f>
        <v>#DIV/0!</v>
      </c>
      <c r="D55" s="205"/>
      <c r="E55" s="204" t="e">
        <f>E54/E53</f>
        <v>#DIV/0!</v>
      </c>
      <c r="F55" s="205"/>
      <c r="G55" s="158"/>
      <c r="H55" s="158"/>
      <c r="I55" s="158"/>
      <c r="K55" s="2"/>
      <c r="L55" s="18"/>
    </row>
    <row r="57" spans="1:12">
      <c r="A57" s="1" t="s">
        <v>57</v>
      </c>
    </row>
    <row r="58" spans="1:12">
      <c r="A58" s="158"/>
      <c r="B58" s="158"/>
      <c r="C58" s="159" t="s">
        <v>51</v>
      </c>
      <c r="D58" s="161"/>
      <c r="E58" s="159" t="s">
        <v>52</v>
      </c>
      <c r="F58" s="161"/>
      <c r="G58" s="159" t="s">
        <v>53</v>
      </c>
      <c r="H58" s="160"/>
      <c r="I58" s="3"/>
      <c r="J58" s="2"/>
      <c r="K58" s="2"/>
      <c r="L58" s="2"/>
    </row>
    <row r="59" spans="1:12">
      <c r="A59" s="190" t="s">
        <v>58</v>
      </c>
      <c r="B59" s="191"/>
      <c r="C59" s="192"/>
      <c r="D59" s="193"/>
      <c r="E59" s="192"/>
      <c r="F59" s="193"/>
      <c r="G59" s="159"/>
      <c r="H59" s="160"/>
      <c r="I59" s="3"/>
      <c r="J59" s="2"/>
      <c r="K59" s="2"/>
      <c r="L59" s="2"/>
    </row>
    <row r="60" spans="1:12">
      <c r="A60" s="194"/>
      <c r="B60" s="6" t="s">
        <v>60</v>
      </c>
      <c r="C60" s="192"/>
      <c r="D60" s="193"/>
      <c r="E60" s="192"/>
      <c r="F60" s="193"/>
      <c r="G60" s="159"/>
      <c r="H60" s="160"/>
      <c r="I60" s="3"/>
      <c r="J60" s="2"/>
      <c r="K60" s="2"/>
      <c r="L60" s="2"/>
    </row>
    <row r="61" spans="1:12">
      <c r="A61" s="158"/>
      <c r="B61" s="6" t="s">
        <v>34</v>
      </c>
      <c r="C61" s="192"/>
      <c r="D61" s="193"/>
      <c r="E61" s="192"/>
      <c r="F61" s="193"/>
      <c r="G61" s="159"/>
      <c r="H61" s="160"/>
      <c r="I61" s="3"/>
      <c r="J61" s="2"/>
      <c r="K61" s="2"/>
      <c r="L61" s="2"/>
    </row>
    <row r="62" spans="1:12">
      <c r="A62" s="158"/>
      <c r="B62" s="6" t="s">
        <v>35</v>
      </c>
      <c r="C62" s="192"/>
      <c r="D62" s="193"/>
      <c r="E62" s="192"/>
      <c r="F62" s="193"/>
      <c r="G62" s="159"/>
      <c r="H62" s="160"/>
      <c r="I62" s="3"/>
      <c r="J62" s="2"/>
      <c r="K62" s="2"/>
      <c r="L62" s="2"/>
    </row>
    <row r="63" spans="1:12">
      <c r="A63" s="158"/>
      <c r="B63" s="6" t="s">
        <v>59</v>
      </c>
      <c r="C63" s="192"/>
      <c r="D63" s="193"/>
      <c r="E63" s="192"/>
      <c r="F63" s="193"/>
      <c r="G63" s="159"/>
      <c r="H63" s="160"/>
      <c r="I63" s="3"/>
      <c r="J63" s="2"/>
      <c r="K63" s="2"/>
      <c r="L63" s="2"/>
    </row>
    <row r="64" spans="1:12">
      <c r="A64" s="190" t="s">
        <v>62</v>
      </c>
      <c r="B64" s="191"/>
      <c r="C64" s="192"/>
      <c r="D64" s="193"/>
      <c r="E64" s="192"/>
      <c r="F64" s="193"/>
      <c r="G64" s="159"/>
      <c r="H64" s="160"/>
      <c r="I64" s="3"/>
      <c r="J64" s="2"/>
      <c r="K64" s="2"/>
      <c r="L64" s="2"/>
    </row>
    <row r="65" spans="1:12">
      <c r="A65" s="194"/>
      <c r="B65" s="6" t="s">
        <v>60</v>
      </c>
      <c r="C65" s="192"/>
      <c r="D65" s="193"/>
      <c r="E65" s="192"/>
      <c r="F65" s="193"/>
      <c r="G65" s="159"/>
      <c r="H65" s="160"/>
      <c r="I65" s="3"/>
      <c r="J65" s="2"/>
      <c r="K65" s="2"/>
      <c r="L65" s="2"/>
    </row>
    <row r="66" spans="1:12">
      <c r="A66" s="158"/>
      <c r="B66" s="6" t="s">
        <v>34</v>
      </c>
      <c r="C66" s="192"/>
      <c r="D66" s="193"/>
      <c r="E66" s="192"/>
      <c r="F66" s="193"/>
      <c r="G66" s="159"/>
      <c r="H66" s="160"/>
      <c r="I66" s="3"/>
      <c r="J66" s="2"/>
      <c r="K66" s="2"/>
      <c r="L66" s="2"/>
    </row>
    <row r="67" spans="1:12">
      <c r="A67" s="158"/>
      <c r="B67" s="6" t="s">
        <v>35</v>
      </c>
      <c r="C67" s="192"/>
      <c r="D67" s="193"/>
      <c r="E67" s="192"/>
      <c r="F67" s="193"/>
      <c r="G67" s="159"/>
      <c r="H67" s="160"/>
      <c r="I67" s="3"/>
      <c r="J67" s="2"/>
      <c r="K67" s="2"/>
      <c r="L67" s="2"/>
    </row>
    <row r="68" spans="1:12">
      <c r="A68" s="158"/>
      <c r="B68" s="6" t="s">
        <v>59</v>
      </c>
      <c r="C68" s="192"/>
      <c r="D68" s="193"/>
      <c r="E68" s="192"/>
      <c r="F68" s="193"/>
      <c r="G68" s="159"/>
      <c r="H68" s="160"/>
      <c r="I68" s="3"/>
      <c r="J68" s="2"/>
      <c r="K68" s="2"/>
      <c r="L68" s="2"/>
    </row>
    <row r="69" spans="1:12">
      <c r="A69" s="190" t="s">
        <v>128</v>
      </c>
      <c r="B69" s="191"/>
      <c r="C69" s="192"/>
      <c r="D69" s="193"/>
      <c r="E69" s="192"/>
      <c r="F69" s="193"/>
      <c r="G69" s="159"/>
      <c r="H69" s="160"/>
      <c r="I69" s="3"/>
      <c r="J69" s="2"/>
      <c r="K69" s="2"/>
      <c r="L69" s="2"/>
    </row>
    <row r="70" spans="1:12">
      <c r="A70" s="194"/>
      <c r="B70" s="6" t="s">
        <v>60</v>
      </c>
      <c r="C70" s="192"/>
      <c r="D70" s="193"/>
      <c r="E70" s="192"/>
      <c r="F70" s="193"/>
      <c r="G70" s="159"/>
      <c r="H70" s="160"/>
      <c r="I70" s="3"/>
      <c r="J70" s="2"/>
      <c r="K70" s="2"/>
      <c r="L70" s="2"/>
    </row>
    <row r="71" spans="1:12">
      <c r="A71" s="158"/>
      <c r="B71" s="6" t="s">
        <v>34</v>
      </c>
      <c r="C71" s="192"/>
      <c r="D71" s="193"/>
      <c r="E71" s="192"/>
      <c r="F71" s="193"/>
      <c r="G71" s="159"/>
      <c r="H71" s="160"/>
      <c r="I71" s="3"/>
      <c r="J71" s="2"/>
      <c r="K71" s="2"/>
      <c r="L71" s="2"/>
    </row>
    <row r="72" spans="1:12">
      <c r="A72" s="158"/>
      <c r="B72" s="6" t="s">
        <v>35</v>
      </c>
      <c r="C72" s="192"/>
      <c r="D72" s="193"/>
      <c r="E72" s="192"/>
      <c r="F72" s="193"/>
      <c r="G72" s="159"/>
      <c r="H72" s="160"/>
      <c r="I72" s="3"/>
      <c r="J72" s="2"/>
      <c r="K72" s="2"/>
      <c r="L72" s="2"/>
    </row>
    <row r="73" spans="1:12">
      <c r="A73" s="158"/>
      <c r="B73" s="6" t="s">
        <v>59</v>
      </c>
      <c r="C73" s="192"/>
      <c r="D73" s="193"/>
      <c r="E73" s="192"/>
      <c r="F73" s="193"/>
      <c r="G73" s="159"/>
      <c r="H73" s="160"/>
      <c r="I73" s="3"/>
      <c r="J73" s="2"/>
      <c r="K73" s="2"/>
      <c r="L73" s="2"/>
    </row>
    <row r="74" spans="1:12">
      <c r="A74" s="190" t="s">
        <v>129</v>
      </c>
      <c r="B74" s="191"/>
      <c r="C74" s="192"/>
      <c r="D74" s="193"/>
      <c r="E74" s="192"/>
      <c r="F74" s="193"/>
      <c r="G74" s="159"/>
      <c r="H74" s="160"/>
      <c r="I74" s="3"/>
      <c r="J74" s="2"/>
      <c r="K74" s="2"/>
      <c r="L74" s="2"/>
    </row>
    <row r="75" spans="1:12">
      <c r="A75" s="194"/>
      <c r="B75" s="6" t="s">
        <v>60</v>
      </c>
      <c r="C75" s="192"/>
      <c r="D75" s="193"/>
      <c r="E75" s="192"/>
      <c r="F75" s="193"/>
      <c r="G75" s="159"/>
      <c r="H75" s="160"/>
      <c r="I75" s="3"/>
      <c r="J75" s="2"/>
      <c r="K75" s="2"/>
      <c r="L75" s="2"/>
    </row>
    <row r="76" spans="1:12">
      <c r="A76" s="158"/>
      <c r="B76" s="6" t="s">
        <v>34</v>
      </c>
      <c r="C76" s="192"/>
      <c r="D76" s="193"/>
      <c r="E76" s="192"/>
      <c r="F76" s="193"/>
      <c r="G76" s="159"/>
      <c r="H76" s="160"/>
      <c r="I76" s="3"/>
      <c r="J76" s="2"/>
      <c r="K76" s="2"/>
      <c r="L76" s="2"/>
    </row>
    <row r="77" spans="1:12">
      <c r="A77" s="158"/>
      <c r="B77" s="6" t="s">
        <v>35</v>
      </c>
      <c r="C77" s="192"/>
      <c r="D77" s="193"/>
      <c r="E77" s="192"/>
      <c r="F77" s="193"/>
      <c r="G77" s="159"/>
      <c r="H77" s="160"/>
      <c r="I77" s="3"/>
      <c r="J77" s="2"/>
      <c r="K77" s="2"/>
      <c r="L77" s="2"/>
    </row>
    <row r="78" spans="1:12">
      <c r="A78" s="158"/>
      <c r="B78" s="6" t="s">
        <v>59</v>
      </c>
      <c r="C78" s="192"/>
      <c r="D78" s="193"/>
      <c r="E78" s="192"/>
      <c r="F78" s="193"/>
      <c r="G78" s="159"/>
      <c r="H78" s="160"/>
      <c r="I78" s="3"/>
      <c r="J78" s="2"/>
      <c r="K78" s="2"/>
      <c r="L78" s="2"/>
    </row>
    <row r="80" spans="1:12">
      <c r="A80" s="176" t="s">
        <v>63</v>
      </c>
      <c r="B80" s="176"/>
    </row>
    <row r="81" spans="1:12">
      <c r="A81" s="158"/>
      <c r="B81" s="158"/>
      <c r="C81" s="159" t="s">
        <v>69</v>
      </c>
      <c r="D81" s="161"/>
      <c r="E81" s="185"/>
      <c r="F81" s="186"/>
      <c r="G81" s="186"/>
      <c r="H81" s="186"/>
      <c r="I81" s="186"/>
      <c r="J81" s="186"/>
      <c r="L81" s="2"/>
    </row>
    <row r="82" spans="1:12">
      <c r="A82" s="158" t="s">
        <v>64</v>
      </c>
      <c r="B82" s="158"/>
      <c r="C82" s="187"/>
      <c r="D82" s="188"/>
      <c r="E82" s="185"/>
      <c r="F82" s="186"/>
      <c r="G82" s="186"/>
      <c r="H82" s="186"/>
      <c r="I82" s="225"/>
      <c r="J82" s="225"/>
      <c r="L82" s="2"/>
    </row>
    <row r="83" spans="1:12">
      <c r="A83" s="158" t="s">
        <v>65</v>
      </c>
      <c r="B83" s="158"/>
      <c r="C83" s="187"/>
      <c r="D83" s="188"/>
      <c r="E83" s="185"/>
      <c r="F83" s="186"/>
      <c r="G83" s="186"/>
      <c r="H83" s="186"/>
      <c r="I83" s="225"/>
      <c r="J83" s="225"/>
      <c r="L83" s="2"/>
    </row>
    <row r="84" spans="1:12">
      <c r="A84" s="158" t="s">
        <v>66</v>
      </c>
      <c r="B84" s="158"/>
      <c r="C84" s="187"/>
      <c r="D84" s="188"/>
      <c r="E84" s="185"/>
      <c r="F84" s="186"/>
      <c r="G84" s="186"/>
      <c r="H84" s="186"/>
      <c r="I84" s="225"/>
      <c r="J84" s="225"/>
      <c r="L84" s="2"/>
    </row>
    <row r="85" spans="1:12">
      <c r="A85" s="158" t="s">
        <v>67</v>
      </c>
      <c r="B85" s="158"/>
      <c r="C85" s="187"/>
      <c r="D85" s="188"/>
      <c r="E85" s="185"/>
      <c r="F85" s="186"/>
      <c r="G85" s="186"/>
      <c r="H85" s="186"/>
      <c r="I85" s="225"/>
      <c r="J85" s="225"/>
      <c r="L85" s="2"/>
    </row>
    <row r="86" spans="1:12">
      <c r="A86" s="158" t="s">
        <v>68</v>
      </c>
      <c r="B86" s="158"/>
      <c r="C86" s="187"/>
      <c r="D86" s="188"/>
      <c r="E86" s="185"/>
      <c r="F86" s="186"/>
      <c r="G86" s="186"/>
      <c r="H86" s="186"/>
      <c r="I86" s="225"/>
      <c r="J86" s="225"/>
      <c r="L86" s="2"/>
    </row>
    <row r="87" spans="1:12">
      <c r="A87" s="158" t="s">
        <v>241</v>
      </c>
      <c r="B87" s="158"/>
      <c r="C87" s="234">
        <f>SUM(C82:D86)</f>
        <v>0</v>
      </c>
      <c r="D87" s="234"/>
      <c r="E87" s="117"/>
      <c r="F87" s="117"/>
      <c r="G87" s="117"/>
      <c r="H87" s="117"/>
      <c r="I87" s="118"/>
      <c r="J87" s="118"/>
      <c r="L87" s="2"/>
    </row>
    <row r="88" spans="1:12">
      <c r="A88" s="2" t="s">
        <v>98</v>
      </c>
      <c r="B88" s="2"/>
    </row>
    <row r="89" spans="1:12">
      <c r="A89" s="1" t="s">
        <v>70</v>
      </c>
    </row>
    <row r="90" spans="1:12">
      <c r="A90" s="158" t="s">
        <v>71</v>
      </c>
      <c r="B90" s="158"/>
      <c r="C90" s="158"/>
      <c r="D90" s="11" t="s">
        <v>94</v>
      </c>
      <c r="E90" s="158" t="s">
        <v>95</v>
      </c>
      <c r="F90" s="158"/>
      <c r="G90" s="158" t="s">
        <v>52</v>
      </c>
      <c r="H90" s="158"/>
    </row>
    <row r="91" spans="1:12">
      <c r="A91" s="233" t="s">
        <v>72</v>
      </c>
      <c r="B91" s="189"/>
      <c r="C91" s="189"/>
      <c r="D91" s="13" t="s">
        <v>73</v>
      </c>
      <c r="E91" s="230"/>
      <c r="F91" s="231"/>
      <c r="G91" s="238"/>
      <c r="H91" s="238"/>
    </row>
    <row r="92" spans="1:12">
      <c r="A92" s="241" t="s">
        <v>74</v>
      </c>
      <c r="B92" s="189"/>
      <c r="C92" s="189"/>
      <c r="D92" s="13" t="s">
        <v>75</v>
      </c>
      <c r="E92" s="230"/>
      <c r="F92" s="231"/>
      <c r="G92" s="238"/>
      <c r="H92" s="238"/>
    </row>
    <row r="93" spans="1:12" ht="33">
      <c r="A93" s="9"/>
      <c r="B93" s="242" t="s">
        <v>76</v>
      </c>
      <c r="C93" s="242"/>
      <c r="D93" s="14" t="s">
        <v>93</v>
      </c>
      <c r="E93" s="230"/>
      <c r="F93" s="231"/>
      <c r="G93" s="232"/>
      <c r="H93" s="232"/>
    </row>
    <row r="94" spans="1:12">
      <c r="A94" s="189" t="s">
        <v>77</v>
      </c>
      <c r="B94" s="189"/>
      <c r="C94" s="189"/>
      <c r="D94" s="13" t="s">
        <v>78</v>
      </c>
      <c r="E94" s="229">
        <f>SUM(E91:F92)</f>
        <v>0</v>
      </c>
      <c r="F94" s="229"/>
      <c r="G94" s="229">
        <f>SUM(G91:H92)</f>
        <v>0</v>
      </c>
      <c r="H94" s="229"/>
    </row>
    <row r="95" spans="1:12">
      <c r="A95" s="189" t="s">
        <v>79</v>
      </c>
      <c r="B95" s="189"/>
      <c r="C95" s="189"/>
      <c r="D95" s="13" t="s">
        <v>80</v>
      </c>
      <c r="E95" s="226" t="e">
        <f>ROUND(E92/E94,3)</f>
        <v>#DIV/0!</v>
      </c>
      <c r="F95" s="227"/>
      <c r="G95" s="226" t="e">
        <f>ROUND(G92/G94,3)</f>
        <v>#DIV/0!</v>
      </c>
      <c r="H95" s="227"/>
    </row>
    <row r="96" spans="1:12" ht="33">
      <c r="A96" s="189" t="s">
        <v>81</v>
      </c>
      <c r="B96" s="189"/>
      <c r="C96" s="189"/>
      <c r="D96" s="14" t="s">
        <v>92</v>
      </c>
      <c r="E96" s="228" t="e">
        <f>ROUND(E93/(E93+E91),3)</f>
        <v>#DIV/0!</v>
      </c>
      <c r="F96" s="228"/>
      <c r="G96" s="228" t="e">
        <f>ROUND(G93/(G93+G91),3)</f>
        <v>#DIV/0!</v>
      </c>
      <c r="H96" s="228"/>
    </row>
    <row r="97" spans="1:8" ht="32.5" customHeight="1">
      <c r="A97" s="243" t="s">
        <v>82</v>
      </c>
      <c r="B97" s="189" t="s">
        <v>83</v>
      </c>
      <c r="C97" s="189"/>
      <c r="D97" s="13" t="s">
        <v>84</v>
      </c>
      <c r="E97" s="235"/>
      <c r="F97" s="236"/>
      <c r="G97" s="237"/>
      <c r="H97" s="237"/>
    </row>
    <row r="98" spans="1:8">
      <c r="A98" s="244"/>
      <c r="B98" s="245" t="s">
        <v>96</v>
      </c>
      <c r="C98" s="189"/>
      <c r="D98" s="13" t="s">
        <v>85</v>
      </c>
      <c r="E98" s="235"/>
      <c r="F98" s="236"/>
      <c r="G98" s="237"/>
      <c r="H98" s="237"/>
    </row>
    <row r="99" spans="1:8">
      <c r="A99" s="244"/>
      <c r="B99" s="189" t="s">
        <v>86</v>
      </c>
      <c r="C99" s="189"/>
      <c r="D99" s="13" t="s">
        <v>87</v>
      </c>
      <c r="E99" s="246">
        <f>IF(原価調査!B1="設定",(様式1!E16-様式1!E8),IF(原価調査!B1="変更",(様式2!E16-様式2!E8)))*0.04</f>
        <v>0</v>
      </c>
      <c r="F99" s="246"/>
      <c r="G99" s="232"/>
      <c r="H99" s="232"/>
    </row>
    <row r="100" spans="1:8">
      <c r="A100" s="244"/>
      <c r="B100" s="189" t="s">
        <v>88</v>
      </c>
      <c r="C100" s="189"/>
      <c r="D100" s="13" t="s">
        <v>89</v>
      </c>
      <c r="E100" s="240">
        <f>SUM(E97:F99)</f>
        <v>0</v>
      </c>
      <c r="F100" s="240"/>
      <c r="G100" s="240">
        <f>SUM(G97:H99)</f>
        <v>0</v>
      </c>
      <c r="H100" s="240"/>
    </row>
    <row r="101" spans="1:8">
      <c r="A101" s="189" t="s">
        <v>90</v>
      </c>
      <c r="B101" s="189"/>
      <c r="C101" s="189"/>
      <c r="D101" s="10" t="s">
        <v>91</v>
      </c>
      <c r="E101" s="239" t="e">
        <f>ROUND(IF(E92&lt;0,E96*E100*0.112,E95*E100*0.112),0)</f>
        <v>#DIV/0!</v>
      </c>
      <c r="F101" s="239"/>
      <c r="G101" s="239" t="e">
        <f>ROUND(IF(G92&lt;0,G96*G100*0.112,G95*G100*0.112),0)</f>
        <v>#DIV/0!</v>
      </c>
      <c r="H101" s="239"/>
    </row>
    <row r="102" spans="1:8" ht="63.5" customHeight="1">
      <c r="A102" s="211" t="s">
        <v>99</v>
      </c>
      <c r="B102" s="211"/>
      <c r="C102" s="211"/>
      <c r="D102" s="211"/>
      <c r="E102" s="211"/>
      <c r="F102" s="211"/>
      <c r="G102" s="211"/>
      <c r="H102" s="211"/>
    </row>
    <row r="103" spans="1:8">
      <c r="A103" s="21"/>
    </row>
    <row r="104" spans="1:8">
      <c r="A104" s="27" t="s">
        <v>130</v>
      </c>
    </row>
    <row r="105" spans="1:8">
      <c r="A105" s="177"/>
      <c r="B105" s="178"/>
      <c r="C105" s="177" t="s">
        <v>69</v>
      </c>
      <c r="D105" s="178"/>
      <c r="E105" s="177" t="s">
        <v>52</v>
      </c>
      <c r="F105" s="178"/>
      <c r="G105" s="177" t="s">
        <v>102</v>
      </c>
      <c r="H105" s="178"/>
    </row>
    <row r="106" spans="1:8">
      <c r="A106" s="180" t="s">
        <v>131</v>
      </c>
      <c r="B106" s="28" t="s">
        <v>132</v>
      </c>
      <c r="C106" s="184"/>
      <c r="D106" s="184"/>
      <c r="E106" s="183"/>
      <c r="F106" s="183"/>
      <c r="G106" s="179"/>
      <c r="H106" s="179"/>
    </row>
    <row r="107" spans="1:8">
      <c r="A107" s="181"/>
      <c r="B107" s="28" t="s">
        <v>133</v>
      </c>
      <c r="C107" s="184"/>
      <c r="D107" s="184"/>
      <c r="E107" s="183"/>
      <c r="F107" s="183"/>
      <c r="G107" s="179"/>
      <c r="H107" s="179"/>
    </row>
    <row r="108" spans="1:8">
      <c r="A108" s="182"/>
      <c r="B108" s="28" t="s">
        <v>134</v>
      </c>
      <c r="C108" s="184"/>
      <c r="D108" s="184"/>
      <c r="E108" s="183"/>
      <c r="F108" s="183"/>
      <c r="G108" s="179"/>
      <c r="H108" s="179"/>
    </row>
  </sheetData>
  <mergeCells count="216">
    <mergeCell ref="B97:C97"/>
    <mergeCell ref="E97:F97"/>
    <mergeCell ref="G97:H97"/>
    <mergeCell ref="E91:F91"/>
    <mergeCell ref="G91:H91"/>
    <mergeCell ref="E92:F92"/>
    <mergeCell ref="G92:H92"/>
    <mergeCell ref="A101:C101"/>
    <mergeCell ref="E101:F101"/>
    <mergeCell ref="G101:H101"/>
    <mergeCell ref="E100:F100"/>
    <mergeCell ref="G100:H100"/>
    <mergeCell ref="A92:C92"/>
    <mergeCell ref="B93:C93"/>
    <mergeCell ref="A96:C96"/>
    <mergeCell ref="A97:A100"/>
    <mergeCell ref="B100:C100"/>
    <mergeCell ref="B98:C98"/>
    <mergeCell ref="E98:F98"/>
    <mergeCell ref="G98:H98"/>
    <mergeCell ref="B99:C99"/>
    <mergeCell ref="E99:F99"/>
    <mergeCell ref="G99:H99"/>
    <mergeCell ref="E95:F95"/>
    <mergeCell ref="A86:B86"/>
    <mergeCell ref="C86:D86"/>
    <mergeCell ref="E86:F86"/>
    <mergeCell ref="G86:H86"/>
    <mergeCell ref="I86:J86"/>
    <mergeCell ref="G95:H95"/>
    <mergeCell ref="E96:F96"/>
    <mergeCell ref="A94:C94"/>
    <mergeCell ref="E94:F94"/>
    <mergeCell ref="G94:H94"/>
    <mergeCell ref="A90:C90"/>
    <mergeCell ref="E90:F90"/>
    <mergeCell ref="G90:H90"/>
    <mergeCell ref="E93:F93"/>
    <mergeCell ref="G93:H93"/>
    <mergeCell ref="A91:C91"/>
    <mergeCell ref="G96:H96"/>
    <mergeCell ref="A87:B87"/>
    <mergeCell ref="C87:D87"/>
    <mergeCell ref="I81:J81"/>
    <mergeCell ref="A82:B82"/>
    <mergeCell ref="C82:D82"/>
    <mergeCell ref="E82:F82"/>
    <mergeCell ref="G82:H82"/>
    <mergeCell ref="I82:J82"/>
    <mergeCell ref="I83:J83"/>
    <mergeCell ref="I84:J84"/>
    <mergeCell ref="A85:B85"/>
    <mergeCell ref="C85:D85"/>
    <mergeCell ref="E85:F85"/>
    <mergeCell ref="G85:H85"/>
    <mergeCell ref="I85:J85"/>
    <mergeCell ref="A84:B84"/>
    <mergeCell ref="C84:D84"/>
    <mergeCell ref="E84:F84"/>
    <mergeCell ref="G84:H84"/>
    <mergeCell ref="G64:H64"/>
    <mergeCell ref="G65:H65"/>
    <mergeCell ref="G66:H66"/>
    <mergeCell ref="G67:H67"/>
    <mergeCell ref="G68:H68"/>
    <mergeCell ref="C62:D62"/>
    <mergeCell ref="E62:F62"/>
    <mergeCell ref="C63:D63"/>
    <mergeCell ref="E63:F63"/>
    <mergeCell ref="C67:D67"/>
    <mergeCell ref="E67:F67"/>
    <mergeCell ref="C68:D68"/>
    <mergeCell ref="E68:F68"/>
    <mergeCell ref="A64:B64"/>
    <mergeCell ref="C64:D64"/>
    <mergeCell ref="E64:F64"/>
    <mergeCell ref="A65:A68"/>
    <mergeCell ref="C65:D65"/>
    <mergeCell ref="E65:F65"/>
    <mergeCell ref="C66:D66"/>
    <mergeCell ref="E66:F66"/>
    <mergeCell ref="C59:D59"/>
    <mergeCell ref="E59:F59"/>
    <mergeCell ref="A60:A63"/>
    <mergeCell ref="C60:D60"/>
    <mergeCell ref="E60:F60"/>
    <mergeCell ref="C61:D61"/>
    <mergeCell ref="E61:F61"/>
    <mergeCell ref="A2:I2"/>
    <mergeCell ref="B9:C9"/>
    <mergeCell ref="A27:B27"/>
    <mergeCell ref="A28:B28"/>
    <mergeCell ref="A30:A33"/>
    <mergeCell ref="E48:F48"/>
    <mergeCell ref="G48:I48"/>
    <mergeCell ref="A49:B49"/>
    <mergeCell ref="C49:D49"/>
    <mergeCell ref="E49:F49"/>
    <mergeCell ref="G49:I49"/>
    <mergeCell ref="A48:B48"/>
    <mergeCell ref="C48:D48"/>
    <mergeCell ref="G12:H13"/>
    <mergeCell ref="G61:H61"/>
    <mergeCell ref="G62:H62"/>
    <mergeCell ref="G63:H63"/>
    <mergeCell ref="A102:H102"/>
    <mergeCell ref="B4:C4"/>
    <mergeCell ref="B5:C5"/>
    <mergeCell ref="B6:C6"/>
    <mergeCell ref="B7:C7"/>
    <mergeCell ref="B8:C8"/>
    <mergeCell ref="G58:H58"/>
    <mergeCell ref="G59:H59"/>
    <mergeCell ref="A50:B50"/>
    <mergeCell ref="C50:D50"/>
    <mergeCell ref="E50:F50"/>
    <mergeCell ref="G50:I50"/>
    <mergeCell ref="A51:A52"/>
    <mergeCell ref="C51:D51"/>
    <mergeCell ref="E51:F51"/>
    <mergeCell ref="G51:I51"/>
    <mergeCell ref="C52:D52"/>
    <mergeCell ref="E52:F52"/>
    <mergeCell ref="A58:B58"/>
    <mergeCell ref="C58:D58"/>
    <mergeCell ref="E58:F58"/>
    <mergeCell ref="G60:H60"/>
    <mergeCell ref="A59:B59"/>
    <mergeCell ref="C12:D12"/>
    <mergeCell ref="E12:F12"/>
    <mergeCell ref="A12:B13"/>
    <mergeCell ref="G18:H18"/>
    <mergeCell ref="G17:H17"/>
    <mergeCell ref="G16:H16"/>
    <mergeCell ref="G15:H15"/>
    <mergeCell ref="G14:H14"/>
    <mergeCell ref="G19:H19"/>
    <mergeCell ref="A18:B18"/>
    <mergeCell ref="A19:B19"/>
    <mergeCell ref="J25:J26"/>
    <mergeCell ref="K25:K26"/>
    <mergeCell ref="C25:I25"/>
    <mergeCell ref="A22:B22"/>
    <mergeCell ref="A25:B26"/>
    <mergeCell ref="A14:A17"/>
    <mergeCell ref="A55:B55"/>
    <mergeCell ref="A54:B54"/>
    <mergeCell ref="A53:B53"/>
    <mergeCell ref="C53:D53"/>
    <mergeCell ref="E53:F53"/>
    <mergeCell ref="G53:I53"/>
    <mergeCell ref="G54:I54"/>
    <mergeCell ref="G55:I55"/>
    <mergeCell ref="C55:D55"/>
    <mergeCell ref="E55:F55"/>
    <mergeCell ref="E54:F54"/>
    <mergeCell ref="C54:D54"/>
    <mergeCell ref="G52:I52"/>
    <mergeCell ref="A69:B69"/>
    <mergeCell ref="C69:D69"/>
    <mergeCell ref="E69:F69"/>
    <mergeCell ref="G69:H69"/>
    <mergeCell ref="A70:A73"/>
    <mergeCell ref="C70:D70"/>
    <mergeCell ref="E70:F70"/>
    <mergeCell ref="G70:H70"/>
    <mergeCell ref="C71:D71"/>
    <mergeCell ref="E71:F71"/>
    <mergeCell ref="G71:H71"/>
    <mergeCell ref="C72:D72"/>
    <mergeCell ref="E72:F72"/>
    <mergeCell ref="G72:H72"/>
    <mergeCell ref="C73:D73"/>
    <mergeCell ref="E73:F73"/>
    <mergeCell ref="G73:H73"/>
    <mergeCell ref="A74:B74"/>
    <mergeCell ref="C74:D74"/>
    <mergeCell ref="E74:F74"/>
    <mergeCell ref="G74:H74"/>
    <mergeCell ref="A75:A78"/>
    <mergeCell ref="C75:D75"/>
    <mergeCell ref="E75:F75"/>
    <mergeCell ref="G75:H75"/>
    <mergeCell ref="C76:D76"/>
    <mergeCell ref="E76:F76"/>
    <mergeCell ref="G76:H76"/>
    <mergeCell ref="C77:D77"/>
    <mergeCell ref="E77:F77"/>
    <mergeCell ref="G77:H77"/>
    <mergeCell ref="C78:D78"/>
    <mergeCell ref="E78:F78"/>
    <mergeCell ref="G78:H78"/>
    <mergeCell ref="A80:B80"/>
    <mergeCell ref="G105:H105"/>
    <mergeCell ref="G106:H106"/>
    <mergeCell ref="G107:H107"/>
    <mergeCell ref="G108:H108"/>
    <mergeCell ref="A106:A108"/>
    <mergeCell ref="E105:F105"/>
    <mergeCell ref="E106:F106"/>
    <mergeCell ref="E107:F107"/>
    <mergeCell ref="E108:F108"/>
    <mergeCell ref="A105:B105"/>
    <mergeCell ref="C105:D105"/>
    <mergeCell ref="C106:D106"/>
    <mergeCell ref="C107:D107"/>
    <mergeCell ref="C108:D108"/>
    <mergeCell ref="A81:B81"/>
    <mergeCell ref="C81:D81"/>
    <mergeCell ref="E81:F81"/>
    <mergeCell ref="G81:H81"/>
    <mergeCell ref="A83:B83"/>
    <mergeCell ref="C83:D83"/>
    <mergeCell ref="E83:F83"/>
    <mergeCell ref="G83:H83"/>
    <mergeCell ref="A95:C95"/>
  </mergeCells>
  <phoneticPr fontId="6"/>
  <dataValidations count="2">
    <dataValidation type="whole" allowBlank="1" showInputMessage="1" showErrorMessage="1" sqref="E92:F92" xr:uid="{5492DDF9-1FBE-47C5-9F7B-47422F70C0F2}">
      <formula1>-999999999</formula1>
      <formula2>999999999</formula2>
    </dataValidation>
    <dataValidation type="whole" allowBlank="1" showInputMessage="1" showErrorMessage="1" sqref="E91:F91 E93:F93 E97:F98" xr:uid="{A50936FF-602D-43F8-8D41-63237AA72652}">
      <formula1>0</formula1>
      <formula2>999999999</formula2>
    </dataValidation>
  </dataValidations>
  <pageMargins left="0.7" right="0.7" top="0.75" bottom="0.75" header="0.3" footer="0.3"/>
  <pageSetup paperSize="9" scale="51" fitToHeight="0" orientation="landscape" r:id="rId1"/>
  <rowBreaks count="2" manualBreakCount="2">
    <brk id="46" max="10" man="1"/>
    <brk id="79" max="10"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4F77F-6F52-40A4-882A-09025DA0828D}">
  <dimension ref="A1:R81"/>
  <sheetViews>
    <sheetView view="pageBreakPreview" zoomScaleNormal="100" zoomScaleSheetLayoutView="100" workbookViewId="0">
      <selection activeCell="B11" sqref="B11"/>
    </sheetView>
  </sheetViews>
  <sheetFormatPr defaultColWidth="8.1640625" defaultRowHeight="18"/>
  <cols>
    <col min="1" max="1" width="44.33203125" style="29" bestFit="1" customWidth="1"/>
    <col min="2" max="2" width="16" style="30" customWidth="1"/>
    <col min="3" max="3" width="16" style="33" customWidth="1"/>
    <col min="4" max="5" width="16" style="29" customWidth="1"/>
    <col min="6" max="6" width="12.58203125" style="31" customWidth="1"/>
    <col min="7" max="16" width="12.58203125" style="29" customWidth="1"/>
    <col min="17" max="18" width="8.1640625" style="29" customWidth="1"/>
    <col min="19" max="16384" width="8.1640625" style="29"/>
  </cols>
  <sheetData>
    <row r="1" spans="1:14" ht="18.5" thickBot="1">
      <c r="A1" s="121" t="s">
        <v>231</v>
      </c>
      <c r="B1" s="153" t="s">
        <v>233</v>
      </c>
    </row>
    <row r="2" spans="1:14" ht="18.5" thickBot="1">
      <c r="A2" s="121" t="s">
        <v>230</v>
      </c>
      <c r="B2" s="153" t="s">
        <v>234</v>
      </c>
    </row>
    <row r="3" spans="1:14" ht="18.5" thickBot="1">
      <c r="A3" s="121" t="s">
        <v>232</v>
      </c>
      <c r="B3" s="153" t="s">
        <v>235</v>
      </c>
    </row>
    <row r="4" spans="1:14">
      <c r="A4" s="29" t="s">
        <v>137</v>
      </c>
      <c r="C4" s="250" t="s">
        <v>138</v>
      </c>
      <c r="D4" s="250"/>
    </row>
    <row r="5" spans="1:14">
      <c r="A5" s="270" t="s">
        <v>139</v>
      </c>
      <c r="B5" s="32"/>
      <c r="C5" s="262" t="s">
        <v>140</v>
      </c>
      <c r="D5" s="263"/>
      <c r="E5" s="265"/>
      <c r="F5" s="266"/>
      <c r="G5" s="267"/>
      <c r="H5" s="70" t="s">
        <v>211</v>
      </c>
      <c r="I5" s="70" t="s">
        <v>212</v>
      </c>
      <c r="J5" s="122" t="s">
        <v>236</v>
      </c>
      <c r="K5" s="71"/>
    </row>
    <row r="6" spans="1:14">
      <c r="A6" s="270" t="s">
        <v>142</v>
      </c>
      <c r="B6" s="30" t="e">
        <f>様式3!C28/原価調査!B7</f>
        <v>#DIV/0!</v>
      </c>
      <c r="C6" s="248" t="s">
        <v>143</v>
      </c>
      <c r="D6" s="248"/>
      <c r="E6" s="265"/>
      <c r="F6" s="264" t="s">
        <v>144</v>
      </c>
      <c r="G6" s="264"/>
      <c r="H6" s="72">
        <v>1.024</v>
      </c>
      <c r="I6" s="72">
        <v>1.0249999999999999</v>
      </c>
      <c r="J6" s="80">
        <f>IF(B2="R4→R5",H6,IF(B2="R5→R6",I6))</f>
        <v>1.024</v>
      </c>
      <c r="K6" s="71"/>
      <c r="N6" s="58"/>
    </row>
    <row r="7" spans="1:14">
      <c r="A7" s="29" t="s">
        <v>146</v>
      </c>
      <c r="B7" s="30">
        <f>様式3!C27</f>
        <v>0</v>
      </c>
      <c r="C7" s="248" t="s">
        <v>143</v>
      </c>
      <c r="D7" s="248"/>
      <c r="E7" s="265"/>
      <c r="F7" s="264" t="s">
        <v>147</v>
      </c>
      <c r="G7" s="264"/>
      <c r="H7" s="73">
        <v>1.02</v>
      </c>
      <c r="I7" s="72">
        <v>1.016</v>
      </c>
      <c r="J7" s="86">
        <f>IF(B2="R4→R5",H7,IF(B2="R5→R6",I7))</f>
        <v>1.02</v>
      </c>
      <c r="K7" s="71"/>
      <c r="N7" s="58"/>
    </row>
    <row r="8" spans="1:14">
      <c r="A8" s="34" t="s">
        <v>149</v>
      </c>
      <c r="B8" s="30" t="e">
        <f>原価調査!B6*原価調査!B7</f>
        <v>#DIV/0!</v>
      </c>
      <c r="C8" s="248" t="s">
        <v>143</v>
      </c>
      <c r="D8" s="248"/>
      <c r="E8" s="265"/>
      <c r="F8" s="264" t="s">
        <v>150</v>
      </c>
      <c r="G8" s="264"/>
      <c r="H8" s="73">
        <v>1.01</v>
      </c>
      <c r="I8" s="74"/>
      <c r="J8" s="74"/>
      <c r="K8" s="71"/>
      <c r="N8" s="58"/>
    </row>
    <row r="9" spans="1:14">
      <c r="A9" s="34" t="s">
        <v>152</v>
      </c>
      <c r="B9" s="30">
        <f>様式3!I43</f>
        <v>0</v>
      </c>
      <c r="C9" s="248" t="s">
        <v>143</v>
      </c>
      <c r="D9" s="248"/>
      <c r="E9" s="265"/>
      <c r="F9" s="247"/>
      <c r="G9" s="247"/>
      <c r="H9" s="76"/>
      <c r="I9" s="77"/>
      <c r="J9" s="71"/>
      <c r="K9" s="71"/>
    </row>
    <row r="10" spans="1:14">
      <c r="A10" s="29" t="s">
        <v>153</v>
      </c>
      <c r="B10" s="30" t="e">
        <f>B9-B8</f>
        <v>#DIV/0!</v>
      </c>
      <c r="C10" s="248" t="s">
        <v>143</v>
      </c>
      <c r="D10" s="248"/>
      <c r="E10" s="265"/>
      <c r="F10" s="259" t="s">
        <v>141</v>
      </c>
      <c r="G10" s="260"/>
      <c r="H10" s="71"/>
      <c r="I10" s="71"/>
      <c r="J10" s="71"/>
      <c r="K10" s="71"/>
    </row>
    <row r="11" spans="1:14">
      <c r="A11" s="34" t="s">
        <v>154</v>
      </c>
      <c r="B11" s="30" t="e">
        <f>IF(B6&gt;B5,B9*J6,B5*J6)</f>
        <v>#DIV/0!</v>
      </c>
      <c r="C11" s="268" t="s">
        <v>143</v>
      </c>
      <c r="D11" s="248"/>
      <c r="E11" s="265"/>
      <c r="F11" s="78" t="s">
        <v>145</v>
      </c>
      <c r="G11" s="79">
        <v>40737</v>
      </c>
      <c r="H11" s="71"/>
      <c r="I11" s="71"/>
      <c r="J11" s="71"/>
      <c r="K11" s="71"/>
    </row>
    <row r="12" spans="1:14">
      <c r="A12" s="34" t="s">
        <v>155</v>
      </c>
      <c r="B12" s="35">
        <v>0.79342000000000001</v>
      </c>
      <c r="C12" s="257" t="s">
        <v>156</v>
      </c>
      <c r="D12" s="258"/>
      <c r="E12" s="265"/>
      <c r="F12" s="78" t="s">
        <v>148</v>
      </c>
      <c r="G12" s="79">
        <v>30683</v>
      </c>
      <c r="H12" s="71"/>
      <c r="I12" s="71"/>
      <c r="J12" s="71"/>
      <c r="K12" s="71"/>
    </row>
    <row r="13" spans="1:14">
      <c r="A13" s="34" t="s">
        <v>157</v>
      </c>
      <c r="B13" s="35">
        <v>0.20658000000000001</v>
      </c>
      <c r="C13" s="258" t="s">
        <v>156</v>
      </c>
      <c r="D13" s="258"/>
      <c r="E13" s="265"/>
      <c r="F13" s="78" t="s">
        <v>151</v>
      </c>
      <c r="G13" s="79">
        <v>7017</v>
      </c>
      <c r="H13" s="71"/>
      <c r="I13" s="71"/>
      <c r="J13" s="71"/>
      <c r="K13" s="71"/>
    </row>
    <row r="14" spans="1:14">
      <c r="C14" s="248"/>
      <c r="D14" s="248"/>
      <c r="E14" s="31"/>
      <c r="F14" s="78" t="s">
        <v>213</v>
      </c>
      <c r="G14" s="79">
        <v>4003</v>
      </c>
      <c r="K14" s="91"/>
      <c r="L14" s="90"/>
      <c r="M14" s="34"/>
    </row>
    <row r="15" spans="1:14">
      <c r="A15" s="36" t="s">
        <v>159</v>
      </c>
      <c r="B15" s="37" t="e">
        <f>B11*B12</f>
        <v>#DIV/0!</v>
      </c>
      <c r="C15" s="248" t="s">
        <v>143</v>
      </c>
      <c r="D15" s="248"/>
      <c r="E15" s="31"/>
      <c r="F15" s="71"/>
      <c r="G15" s="71"/>
      <c r="H15" s="71"/>
      <c r="I15" s="259" t="s">
        <v>158</v>
      </c>
      <c r="J15" s="261"/>
      <c r="K15" s="260"/>
      <c r="L15" s="39"/>
      <c r="M15" s="40"/>
    </row>
    <row r="16" spans="1:14">
      <c r="A16" s="41" t="s">
        <v>162</v>
      </c>
      <c r="B16" s="42" t="e">
        <f>B11*B13</f>
        <v>#DIV/0!</v>
      </c>
      <c r="C16" s="248" t="s">
        <v>143</v>
      </c>
      <c r="D16" s="248"/>
      <c r="E16" s="31"/>
      <c r="F16" s="259" t="s">
        <v>160</v>
      </c>
      <c r="G16" s="260"/>
      <c r="H16" s="71"/>
      <c r="I16" s="80"/>
      <c r="J16" s="80" t="s">
        <v>161</v>
      </c>
      <c r="K16" s="78" t="s">
        <v>162</v>
      </c>
      <c r="L16" s="39"/>
      <c r="M16" s="31"/>
    </row>
    <row r="17" spans="1:17">
      <c r="C17" s="248"/>
      <c r="D17" s="248"/>
      <c r="E17" s="31"/>
      <c r="F17" s="81" t="s">
        <v>163</v>
      </c>
      <c r="G17" s="82">
        <v>422.7</v>
      </c>
      <c r="H17" s="71"/>
      <c r="I17" s="81" t="s">
        <v>163</v>
      </c>
      <c r="J17" s="80">
        <v>95.602999999999994</v>
      </c>
      <c r="K17" s="78">
        <v>4.3970000000000002</v>
      </c>
      <c r="L17" s="39"/>
      <c r="M17" s="31"/>
    </row>
    <row r="18" spans="1:17">
      <c r="A18" s="43" t="s">
        <v>165</v>
      </c>
      <c r="B18" s="44">
        <f>IF(B1="設定",様式1!E6,IF(B1="変更",様式2!E6))*原価調査!H8</f>
        <v>0</v>
      </c>
      <c r="C18" s="248" t="s">
        <v>143</v>
      </c>
      <c r="D18" s="248"/>
      <c r="E18" s="31"/>
      <c r="F18" s="81" t="s">
        <v>164</v>
      </c>
      <c r="G18" s="82">
        <v>396.3</v>
      </c>
      <c r="H18" s="71"/>
      <c r="I18" s="81" t="s">
        <v>164</v>
      </c>
      <c r="J18" s="80">
        <v>87.176000000000002</v>
      </c>
      <c r="K18" s="78">
        <v>12.824</v>
      </c>
      <c r="L18" s="39"/>
      <c r="M18" s="31"/>
      <c r="N18" s="31"/>
    </row>
    <row r="19" spans="1:17">
      <c r="B19" s="45"/>
      <c r="C19" s="250"/>
      <c r="D19" s="250"/>
      <c r="E19" s="31"/>
      <c r="F19" s="78" t="s">
        <v>166</v>
      </c>
      <c r="G19" s="82">
        <v>515</v>
      </c>
      <c r="H19" s="71"/>
      <c r="I19" s="78" t="s">
        <v>166</v>
      </c>
      <c r="J19" s="80">
        <v>79.341999999999999</v>
      </c>
      <c r="K19" s="78">
        <v>20.658000000000001</v>
      </c>
      <c r="L19" s="39"/>
      <c r="M19" s="31"/>
    </row>
    <row r="20" spans="1:17">
      <c r="A20" s="43" t="s">
        <v>168</v>
      </c>
      <c r="B20" s="44">
        <f>IF(B1="設定",様式1!E7,IF(B1="変更",様式2!E6))*原価調査!J7</f>
        <v>0</v>
      </c>
      <c r="C20" s="248" t="s">
        <v>143</v>
      </c>
      <c r="D20" s="248"/>
      <c r="F20" s="81" t="s">
        <v>167</v>
      </c>
      <c r="G20" s="82">
        <v>421.5</v>
      </c>
      <c r="H20" s="71"/>
      <c r="I20" s="81" t="s">
        <v>167</v>
      </c>
      <c r="J20" s="80">
        <v>81.378</v>
      </c>
      <c r="K20" s="78">
        <v>18.622</v>
      </c>
      <c r="L20" s="39"/>
      <c r="M20" s="31"/>
    </row>
    <row r="21" spans="1:17">
      <c r="C21" s="250"/>
      <c r="D21" s="250"/>
      <c r="E21" s="31"/>
      <c r="F21" s="81" t="s">
        <v>169</v>
      </c>
      <c r="G21" s="82">
        <v>476.2</v>
      </c>
      <c r="H21" s="71"/>
      <c r="I21" s="81" t="s">
        <v>169</v>
      </c>
      <c r="J21" s="80">
        <v>87.643000000000001</v>
      </c>
      <c r="K21" s="78">
        <v>12.356999999999999</v>
      </c>
      <c r="L21" s="39"/>
      <c r="M21" s="31"/>
    </row>
    <row r="22" spans="1:17">
      <c r="A22" s="29" t="s">
        <v>171</v>
      </c>
      <c r="C22" s="250"/>
      <c r="D22" s="250"/>
      <c r="E22" s="31"/>
      <c r="F22" s="78" t="s">
        <v>170</v>
      </c>
      <c r="G22" s="82">
        <v>489</v>
      </c>
      <c r="H22" s="71"/>
      <c r="I22" s="78" t="s">
        <v>170</v>
      </c>
      <c r="J22" s="80">
        <v>82.512</v>
      </c>
      <c r="K22" s="78">
        <v>17.488</v>
      </c>
      <c r="L22" s="39"/>
      <c r="M22" s="31"/>
    </row>
    <row r="23" spans="1:17">
      <c r="A23" s="29" t="s">
        <v>173</v>
      </c>
      <c r="B23" s="30">
        <f>(B24*G11)/((B25+5)/2)</f>
        <v>0</v>
      </c>
      <c r="C23" s="248" t="s">
        <v>143</v>
      </c>
      <c r="D23" s="248"/>
      <c r="E23" s="31"/>
      <c r="F23" s="83" t="s">
        <v>172</v>
      </c>
      <c r="G23" s="82">
        <v>428.9</v>
      </c>
      <c r="H23" s="71"/>
      <c r="I23" s="83" t="s">
        <v>172</v>
      </c>
      <c r="J23" s="80">
        <v>77.923000000000002</v>
      </c>
      <c r="K23" s="78">
        <v>22.077000000000002</v>
      </c>
      <c r="L23" s="39"/>
      <c r="M23" s="46"/>
      <c r="N23" s="47"/>
      <c r="O23" s="47"/>
      <c r="P23" s="47"/>
      <c r="Q23" s="47"/>
    </row>
    <row r="24" spans="1:17">
      <c r="A24" s="34" t="s">
        <v>215</v>
      </c>
      <c r="B24" s="30">
        <f>様式3!C65</f>
        <v>0</v>
      </c>
      <c r="C24" s="248" t="s">
        <v>143</v>
      </c>
      <c r="D24" s="248"/>
      <c r="E24" s="31"/>
      <c r="F24" s="81" t="s">
        <v>174</v>
      </c>
      <c r="G24" s="82">
        <v>411.2</v>
      </c>
      <c r="H24" s="71"/>
      <c r="I24" s="81" t="s">
        <v>174</v>
      </c>
      <c r="J24" s="80">
        <v>77.876000000000005</v>
      </c>
      <c r="K24" s="84">
        <v>22.123999999999999</v>
      </c>
      <c r="L24" s="39"/>
      <c r="M24" s="46"/>
      <c r="N24" s="47"/>
      <c r="O24" s="47"/>
      <c r="P24" s="48"/>
      <c r="Q24" s="47"/>
    </row>
    <row r="25" spans="1:17">
      <c r="A25" s="29" t="s">
        <v>178</v>
      </c>
      <c r="B25" s="30">
        <f>様式3!C60</f>
        <v>0</v>
      </c>
      <c r="C25" s="248" t="s">
        <v>143</v>
      </c>
      <c r="D25" s="248"/>
      <c r="E25" s="31"/>
      <c r="F25" s="78" t="s">
        <v>175</v>
      </c>
      <c r="G25" s="82">
        <v>413.8</v>
      </c>
      <c r="H25" s="71"/>
      <c r="I25" s="78" t="s">
        <v>175</v>
      </c>
      <c r="J25" s="85">
        <v>93.042000000000002</v>
      </c>
      <c r="K25" s="84">
        <v>6.9580000000000002</v>
      </c>
      <c r="L25" s="67"/>
      <c r="M25" s="31"/>
    </row>
    <row r="26" spans="1:17">
      <c r="A26" s="29" t="s">
        <v>177</v>
      </c>
      <c r="B26" s="30">
        <f>(B27*G12)/((B28+5)/2)</f>
        <v>0</v>
      </c>
      <c r="C26" s="248" t="s">
        <v>143</v>
      </c>
      <c r="D26" s="248"/>
      <c r="E26" s="31"/>
      <c r="F26" s="81" t="s">
        <v>176</v>
      </c>
      <c r="G26" s="82">
        <v>367.6</v>
      </c>
      <c r="H26" s="71"/>
      <c r="I26" s="81" t="s">
        <v>176</v>
      </c>
      <c r="J26" s="86">
        <v>85.78</v>
      </c>
      <c r="K26" s="78">
        <v>14.22</v>
      </c>
    </row>
    <row r="27" spans="1:17">
      <c r="A27" s="34" t="s">
        <v>215</v>
      </c>
      <c r="B27" s="30">
        <f>様式3!C66</f>
        <v>0</v>
      </c>
      <c r="C27" s="248" t="s">
        <v>143</v>
      </c>
      <c r="D27" s="248"/>
      <c r="E27" s="31"/>
      <c r="F27" s="75"/>
      <c r="G27" s="71"/>
      <c r="H27" s="71"/>
      <c r="I27" s="71"/>
      <c r="J27" s="71"/>
      <c r="K27" s="71"/>
    </row>
    <row r="28" spans="1:17">
      <c r="A28" s="29" t="s">
        <v>178</v>
      </c>
      <c r="B28" s="30">
        <f>様式3!C61</f>
        <v>0</v>
      </c>
      <c r="C28" s="248" t="s">
        <v>143</v>
      </c>
      <c r="D28" s="248"/>
      <c r="E28" s="31"/>
      <c r="F28" s="71" t="s">
        <v>218</v>
      </c>
      <c r="G28" s="75"/>
      <c r="H28" s="71"/>
      <c r="I28" s="71"/>
      <c r="J28" s="71"/>
      <c r="K28" s="71"/>
    </row>
    <row r="29" spans="1:17">
      <c r="A29" s="29" t="s">
        <v>179</v>
      </c>
      <c r="B29" s="30">
        <f>(B30*G13)/((B31+5)/2)</f>
        <v>0</v>
      </c>
      <c r="C29" s="248" t="s">
        <v>143</v>
      </c>
      <c r="D29" s="248"/>
      <c r="E29" s="31"/>
      <c r="F29" s="94"/>
      <c r="G29" s="95" t="s">
        <v>180</v>
      </c>
      <c r="H29" s="96" t="s">
        <v>181</v>
      </c>
      <c r="I29" s="71"/>
      <c r="J29" s="71"/>
      <c r="K29" s="71"/>
    </row>
    <row r="30" spans="1:17">
      <c r="A30" s="34" t="s">
        <v>215</v>
      </c>
      <c r="B30" s="30">
        <f>様式3!C67</f>
        <v>0</v>
      </c>
      <c r="C30" s="248" t="s">
        <v>143</v>
      </c>
      <c r="D30" s="248"/>
      <c r="E30" s="31"/>
      <c r="F30" s="94" t="s">
        <v>182</v>
      </c>
      <c r="G30" s="95">
        <f>92/109</f>
        <v>0.84403669724770647</v>
      </c>
      <c r="H30" s="96">
        <f>79/109</f>
        <v>0.72477064220183485</v>
      </c>
      <c r="I30" s="71"/>
      <c r="J30" s="71"/>
      <c r="K30" s="71"/>
    </row>
    <row r="31" spans="1:17">
      <c r="A31" s="29" t="s">
        <v>178</v>
      </c>
      <c r="B31" s="30">
        <f>様式3!C62</f>
        <v>0</v>
      </c>
      <c r="C31" s="248" t="s">
        <v>143</v>
      </c>
      <c r="D31" s="248"/>
      <c r="E31" s="31"/>
      <c r="F31" s="94" t="s">
        <v>184</v>
      </c>
      <c r="G31" s="95">
        <f>25/29</f>
        <v>0.86206896551724133</v>
      </c>
      <c r="H31" s="96">
        <f>21/29</f>
        <v>0.72413793103448276</v>
      </c>
      <c r="I31" s="71"/>
      <c r="J31" s="71"/>
      <c r="K31" s="71"/>
    </row>
    <row r="32" spans="1:17">
      <c r="A32" s="92" t="s">
        <v>214</v>
      </c>
      <c r="B32" s="30">
        <f>(B33*G14)/((B34+5)/2)</f>
        <v>0</v>
      </c>
      <c r="C32" s="248" t="s">
        <v>143</v>
      </c>
      <c r="D32" s="248"/>
      <c r="E32" s="31"/>
      <c r="F32" s="75"/>
      <c r="G32" s="75"/>
      <c r="H32" s="71"/>
      <c r="I32" s="71"/>
      <c r="J32" s="71"/>
      <c r="K32" s="71"/>
    </row>
    <row r="33" spans="1:18">
      <c r="A33" s="34" t="s">
        <v>215</v>
      </c>
      <c r="B33" s="30">
        <f>様式3!C68</f>
        <v>0</v>
      </c>
      <c r="C33" s="248" t="s">
        <v>143</v>
      </c>
      <c r="D33" s="248"/>
      <c r="E33" s="31"/>
      <c r="F33" s="92" t="s">
        <v>219</v>
      </c>
      <c r="I33" s="71"/>
      <c r="J33" s="71"/>
      <c r="K33" s="71"/>
    </row>
    <row r="34" spans="1:18">
      <c r="A34" s="29" t="s">
        <v>178</v>
      </c>
      <c r="B34" s="30">
        <f>様式3!C63</f>
        <v>0</v>
      </c>
      <c r="C34" s="248" t="s">
        <v>143</v>
      </c>
      <c r="D34" s="248"/>
      <c r="E34" s="31"/>
      <c r="F34" s="94"/>
      <c r="G34" s="95" t="s">
        <v>180</v>
      </c>
      <c r="H34" s="96" t="s">
        <v>181</v>
      </c>
      <c r="I34" s="252" t="s">
        <v>220</v>
      </c>
      <c r="J34" s="252"/>
      <c r="K34" s="71"/>
    </row>
    <row r="35" spans="1:18">
      <c r="A35" s="50" t="s">
        <v>183</v>
      </c>
      <c r="B35" s="51">
        <f>(B23+B26+B29+B32)*J7</f>
        <v>0</v>
      </c>
      <c r="C35" s="248" t="s">
        <v>143</v>
      </c>
      <c r="D35" s="248"/>
      <c r="E35" s="31"/>
      <c r="F35" s="94" t="s">
        <v>182</v>
      </c>
      <c r="G35" s="95">
        <f>92/109</f>
        <v>0.84403669724770647</v>
      </c>
      <c r="H35" s="96">
        <v>0.73929999999999996</v>
      </c>
      <c r="I35" s="252">
        <v>0.6593</v>
      </c>
      <c r="J35" s="252"/>
      <c r="K35" s="71"/>
    </row>
    <row r="36" spans="1:18">
      <c r="B36" s="49"/>
      <c r="C36" s="250"/>
      <c r="D36" s="250"/>
      <c r="E36" s="31"/>
      <c r="F36" s="94" t="s">
        <v>184</v>
      </c>
      <c r="G36" s="95">
        <f>25/29</f>
        <v>0.86206896551724133</v>
      </c>
      <c r="H36" s="96">
        <v>0.73860000000000003</v>
      </c>
      <c r="I36" s="253">
        <v>0.65869999999999995</v>
      </c>
      <c r="J36" s="254"/>
      <c r="K36" s="71"/>
    </row>
    <row r="37" spans="1:18" ht="18" customHeight="1">
      <c r="A37" s="52" t="s">
        <v>185</v>
      </c>
      <c r="B37" s="37">
        <f>IF(B1="設定",様式1!E11,IF(B1="変更",様式2!E11))</f>
        <v>0</v>
      </c>
      <c r="C37" s="248" t="s">
        <v>143</v>
      </c>
      <c r="D37" s="248"/>
      <c r="E37" s="31"/>
      <c r="F37" s="256" t="s">
        <v>227</v>
      </c>
      <c r="G37" s="256"/>
      <c r="H37" s="256"/>
      <c r="I37" s="256"/>
      <c r="J37" s="256"/>
      <c r="K37" s="256"/>
      <c r="L37" s="101"/>
      <c r="M37" s="101"/>
      <c r="N37" s="101"/>
      <c r="O37" s="101"/>
      <c r="P37" s="101"/>
      <c r="Q37" s="101"/>
      <c r="R37" s="101"/>
    </row>
    <row r="38" spans="1:18">
      <c r="C38" s="250"/>
      <c r="D38" s="250"/>
      <c r="E38" s="31"/>
      <c r="F38" s="256"/>
      <c r="G38" s="256"/>
      <c r="H38" s="256"/>
      <c r="I38" s="256"/>
      <c r="J38" s="256"/>
      <c r="K38" s="256"/>
      <c r="L38" s="101"/>
      <c r="M38" s="101"/>
      <c r="N38" s="101"/>
      <c r="O38" s="101"/>
      <c r="P38" s="101"/>
      <c r="Q38" s="101"/>
      <c r="R38" s="101"/>
    </row>
    <row r="39" spans="1:18">
      <c r="A39" s="53" t="s">
        <v>186</v>
      </c>
      <c r="B39" s="42">
        <f>IF(B1="設定",様式1!E9,IF(B1="変更",様式2!E9))</f>
        <v>0</v>
      </c>
      <c r="C39" s="248" t="s">
        <v>143</v>
      </c>
      <c r="D39" s="248"/>
      <c r="F39" s="29"/>
    </row>
    <row r="40" spans="1:18">
      <c r="C40" s="250"/>
      <c r="D40" s="250"/>
      <c r="E40" s="31"/>
      <c r="F40" s="255" t="s">
        <v>187</v>
      </c>
      <c r="G40" s="255"/>
      <c r="H40" s="255"/>
      <c r="I40" s="255"/>
      <c r="J40" s="255"/>
      <c r="K40" s="255"/>
    </row>
    <row r="41" spans="1:18" ht="49.5">
      <c r="A41" s="53" t="s">
        <v>188</v>
      </c>
      <c r="B41" s="42">
        <f>IF(B1="設定",様式1!E10,IF(B1="変更",様式2!E10))</f>
        <v>0</v>
      </c>
      <c r="C41" s="248" t="s">
        <v>143</v>
      </c>
      <c r="D41" s="248"/>
      <c r="E41" s="31"/>
      <c r="F41" s="87"/>
      <c r="G41" s="99" t="s">
        <v>222</v>
      </c>
      <c r="H41" s="99" t="s">
        <v>223</v>
      </c>
      <c r="I41" s="99" t="s">
        <v>224</v>
      </c>
      <c r="J41" s="100" t="s">
        <v>225</v>
      </c>
      <c r="K41" s="78" t="s">
        <v>32</v>
      </c>
    </row>
    <row r="42" spans="1:18">
      <c r="C42" s="250"/>
      <c r="D42" s="250"/>
      <c r="E42" s="31"/>
      <c r="F42" s="78" t="s">
        <v>163</v>
      </c>
      <c r="G42" s="88">
        <v>1726</v>
      </c>
      <c r="H42" s="79">
        <v>365</v>
      </c>
      <c r="I42" s="79">
        <v>501</v>
      </c>
      <c r="J42" s="65">
        <v>90</v>
      </c>
      <c r="K42" s="97">
        <f t="shared" ref="K42:K51" si="0">SUM(G42:I42)</f>
        <v>2592</v>
      </c>
    </row>
    <row r="43" spans="1:18">
      <c r="A43" s="43" t="s">
        <v>189</v>
      </c>
      <c r="B43" s="42">
        <f>IF(B1="設定",様式1!E12,IF(B1="変更",様式2!E12))</f>
        <v>0</v>
      </c>
      <c r="C43" s="248" t="s">
        <v>143</v>
      </c>
      <c r="D43" s="248"/>
      <c r="E43" s="31"/>
      <c r="F43" s="81" t="s">
        <v>164</v>
      </c>
      <c r="G43" s="88">
        <v>2023</v>
      </c>
      <c r="H43" s="89">
        <v>893</v>
      </c>
      <c r="I43" s="89">
        <v>1654</v>
      </c>
      <c r="J43" s="65">
        <v>297</v>
      </c>
      <c r="K43" s="97">
        <f t="shared" si="0"/>
        <v>4570</v>
      </c>
    </row>
    <row r="44" spans="1:18">
      <c r="C44" s="250"/>
      <c r="D44" s="250"/>
      <c r="E44" s="31"/>
      <c r="F44" s="83" t="s">
        <v>166</v>
      </c>
      <c r="G44" s="88">
        <v>6072</v>
      </c>
      <c r="H44" s="89">
        <v>2310</v>
      </c>
      <c r="I44" s="89">
        <v>4048</v>
      </c>
      <c r="J44" s="65">
        <v>728</v>
      </c>
      <c r="K44" s="97">
        <f t="shared" si="0"/>
        <v>12430</v>
      </c>
    </row>
    <row r="45" spans="1:18">
      <c r="A45" s="43" t="s">
        <v>190</v>
      </c>
      <c r="B45" s="42">
        <f>IF(B1="設定",様式1!E13,IF(B1="変更",様式2!E13))</f>
        <v>0</v>
      </c>
      <c r="C45" s="248" t="s">
        <v>143</v>
      </c>
      <c r="D45" s="248"/>
      <c r="E45" s="31"/>
      <c r="F45" s="83" t="s">
        <v>167</v>
      </c>
      <c r="G45" s="88">
        <v>1301</v>
      </c>
      <c r="H45" s="89">
        <v>555</v>
      </c>
      <c r="I45" s="89">
        <v>761</v>
      </c>
      <c r="J45" s="65">
        <v>136</v>
      </c>
      <c r="K45" s="97">
        <f t="shared" si="0"/>
        <v>2617</v>
      </c>
    </row>
    <row r="46" spans="1:18">
      <c r="C46" s="250"/>
      <c r="D46" s="250"/>
      <c r="E46" s="31"/>
      <c r="F46" s="83" t="s">
        <v>169</v>
      </c>
      <c r="G46" s="88">
        <v>2797</v>
      </c>
      <c r="H46" s="89">
        <v>832</v>
      </c>
      <c r="I46" s="89">
        <v>1322</v>
      </c>
      <c r="J46" s="65">
        <v>237</v>
      </c>
      <c r="K46" s="97">
        <f t="shared" si="0"/>
        <v>4951</v>
      </c>
    </row>
    <row r="47" spans="1:18">
      <c r="A47" s="54" t="s">
        <v>191</v>
      </c>
      <c r="B47" s="37">
        <f>IF(B1="設定",様式1!E14,IF(B1="変更",様式2!E14))*J7</f>
        <v>0</v>
      </c>
      <c r="C47" s="248" t="s">
        <v>143</v>
      </c>
      <c r="D47" s="248"/>
      <c r="E47" s="31"/>
      <c r="F47" s="83" t="s">
        <v>170</v>
      </c>
      <c r="G47" s="88">
        <v>3230</v>
      </c>
      <c r="H47" s="89">
        <v>989</v>
      </c>
      <c r="I47" s="89">
        <v>1666</v>
      </c>
      <c r="J47" s="65">
        <v>299</v>
      </c>
      <c r="K47" s="97">
        <f t="shared" si="0"/>
        <v>5885</v>
      </c>
    </row>
    <row r="48" spans="1:18">
      <c r="C48" s="250"/>
      <c r="D48" s="250"/>
      <c r="E48" s="31"/>
      <c r="F48" s="83" t="s">
        <v>172</v>
      </c>
      <c r="G48" s="88">
        <v>1250</v>
      </c>
      <c r="H48" s="89">
        <v>644</v>
      </c>
      <c r="I48" s="89">
        <v>820</v>
      </c>
      <c r="J48" s="65">
        <v>147</v>
      </c>
      <c r="K48" s="97">
        <f t="shared" si="0"/>
        <v>2714</v>
      </c>
    </row>
    <row r="49" spans="1:13">
      <c r="A49" s="54" t="s">
        <v>192</v>
      </c>
      <c r="B49" s="37">
        <f>B50+B51</f>
        <v>0</v>
      </c>
      <c r="C49" s="248" t="s">
        <v>143</v>
      </c>
      <c r="D49" s="248"/>
      <c r="E49" s="31"/>
      <c r="F49" s="83" t="s">
        <v>174</v>
      </c>
      <c r="G49" s="88">
        <v>643</v>
      </c>
      <c r="H49" s="89">
        <v>217</v>
      </c>
      <c r="I49" s="89">
        <v>327</v>
      </c>
      <c r="J49" s="65">
        <v>58</v>
      </c>
      <c r="K49" s="97">
        <f t="shared" si="0"/>
        <v>1187</v>
      </c>
    </row>
    <row r="50" spans="1:13">
      <c r="A50" s="105" t="s">
        <v>193</v>
      </c>
      <c r="B50" s="30">
        <f>IF(B1="設定",様式1!E17,IF(B1="変更",様式2!E17))*原価調査!J6</f>
        <v>0</v>
      </c>
      <c r="C50" s="249" t="s">
        <v>143</v>
      </c>
      <c r="D50" s="249"/>
      <c r="E50" s="112"/>
      <c r="F50" s="78" t="s">
        <v>175</v>
      </c>
      <c r="G50" s="88">
        <v>1681</v>
      </c>
      <c r="H50" s="89">
        <v>783</v>
      </c>
      <c r="I50" s="89">
        <v>2200</v>
      </c>
      <c r="J50" s="65">
        <v>396</v>
      </c>
      <c r="K50" s="97">
        <f t="shared" si="0"/>
        <v>4664</v>
      </c>
    </row>
    <row r="51" spans="1:13" ht="18" customHeight="1">
      <c r="A51" s="29" t="s">
        <v>194</v>
      </c>
      <c r="B51" s="30">
        <f>IF(B1="設定",様式1!E18,IF(B1="変更",様式2!E18))*原価調査!J7</f>
        <v>0</v>
      </c>
      <c r="C51" s="248" t="s">
        <v>143</v>
      </c>
      <c r="D51" s="248"/>
      <c r="E51" s="31"/>
      <c r="F51" s="81" t="s">
        <v>176</v>
      </c>
      <c r="G51" s="88">
        <v>750</v>
      </c>
      <c r="H51" s="89">
        <v>68</v>
      </c>
      <c r="I51" s="89">
        <v>110</v>
      </c>
      <c r="J51" s="65">
        <v>19</v>
      </c>
      <c r="K51" s="97">
        <f t="shared" si="0"/>
        <v>928</v>
      </c>
    </row>
    <row r="52" spans="1:13" ht="18" customHeight="1">
      <c r="C52" s="250"/>
      <c r="D52" s="250"/>
      <c r="E52" s="31"/>
      <c r="F52" s="269" t="s">
        <v>221</v>
      </c>
      <c r="G52" s="269"/>
      <c r="H52" s="269"/>
      <c r="I52" s="269"/>
      <c r="J52" s="269"/>
      <c r="K52" s="269"/>
      <c r="L52" s="269"/>
      <c r="M52" s="98"/>
    </row>
    <row r="53" spans="1:13">
      <c r="A53" s="54" t="s">
        <v>195</v>
      </c>
      <c r="B53" s="55">
        <f>B54+B55</f>
        <v>0</v>
      </c>
      <c r="C53" s="248" t="s">
        <v>143</v>
      </c>
      <c r="D53" s="248"/>
      <c r="E53" s="31"/>
      <c r="F53" s="269"/>
      <c r="G53" s="269"/>
      <c r="H53" s="269"/>
      <c r="I53" s="269"/>
      <c r="J53" s="269"/>
      <c r="K53" s="269"/>
      <c r="L53" s="269"/>
      <c r="M53" s="98"/>
    </row>
    <row r="54" spans="1:13">
      <c r="A54" s="29" t="s">
        <v>196</v>
      </c>
      <c r="B54" s="30">
        <f>IF(B1="設定",様式1!E20,IF(B1="変更",様式2!E20))</f>
        <v>0</v>
      </c>
      <c r="C54" s="248" t="s">
        <v>143</v>
      </c>
      <c r="D54" s="248"/>
      <c r="E54" s="31"/>
      <c r="F54" s="269"/>
      <c r="G54" s="269"/>
      <c r="H54" s="269"/>
      <c r="I54" s="269"/>
      <c r="J54" s="269"/>
      <c r="K54" s="269"/>
      <c r="L54" s="269"/>
      <c r="M54" s="98"/>
    </row>
    <row r="55" spans="1:13">
      <c r="A55" s="29" t="s">
        <v>197</v>
      </c>
      <c r="B55" s="30">
        <f>IF(B1="設定",様式1!E21,IF(B1="変更",様式2!E21))*原価調査!J7</f>
        <v>0</v>
      </c>
      <c r="C55" s="248" t="s">
        <v>143</v>
      </c>
      <c r="D55" s="248"/>
      <c r="E55" s="31"/>
      <c r="F55" s="269"/>
      <c r="G55" s="269"/>
      <c r="H55" s="269"/>
      <c r="I55" s="269"/>
      <c r="J55" s="269"/>
      <c r="K55" s="269"/>
      <c r="L55" s="269"/>
      <c r="M55" s="98"/>
    </row>
    <row r="56" spans="1:13">
      <c r="C56" s="250"/>
      <c r="D56" s="250"/>
      <c r="E56" s="31"/>
      <c r="F56" s="269"/>
      <c r="G56" s="269"/>
      <c r="H56" s="269"/>
      <c r="I56" s="269"/>
      <c r="J56" s="269"/>
      <c r="K56" s="269"/>
      <c r="L56" s="269"/>
      <c r="M56" s="98"/>
    </row>
    <row r="57" spans="1:13">
      <c r="A57" s="52" t="s">
        <v>198</v>
      </c>
      <c r="B57" s="37" t="e">
        <f>様式3!E101</f>
        <v>#DIV/0!</v>
      </c>
      <c r="C57" s="56" t="s">
        <v>143</v>
      </c>
      <c r="D57" s="56"/>
      <c r="E57" s="31"/>
      <c r="F57" s="269"/>
      <c r="G57" s="269"/>
      <c r="H57" s="269"/>
      <c r="I57" s="269"/>
      <c r="J57" s="269"/>
      <c r="K57" s="269"/>
      <c r="L57" s="269"/>
      <c r="M57" s="98"/>
    </row>
    <row r="58" spans="1:13" ht="31" customHeight="1">
      <c r="B58" s="49"/>
      <c r="C58" s="250"/>
      <c r="D58" s="250"/>
      <c r="E58" s="31"/>
      <c r="F58" s="269"/>
      <c r="G58" s="269"/>
      <c r="H58" s="269"/>
      <c r="I58" s="269"/>
      <c r="J58" s="269"/>
      <c r="K58" s="269"/>
      <c r="L58" s="269"/>
      <c r="M58" s="98"/>
    </row>
    <row r="59" spans="1:13" ht="81.75" customHeight="1">
      <c r="A59" s="52" t="s">
        <v>199</v>
      </c>
      <c r="B59" s="124" t="e">
        <f>IF(G61&gt;G60,B60/B61*1000,G60)</f>
        <v>#DIV/0!</v>
      </c>
      <c r="C59" s="251"/>
      <c r="D59" s="251"/>
      <c r="E59" s="31"/>
      <c r="F59" s="98"/>
      <c r="G59" s="98"/>
      <c r="H59" s="98"/>
      <c r="I59" s="98"/>
      <c r="J59" s="98"/>
      <c r="K59" s="98"/>
      <c r="L59" s="98"/>
      <c r="M59" s="98"/>
    </row>
    <row r="60" spans="1:13">
      <c r="A60" s="29" t="s">
        <v>183</v>
      </c>
      <c r="B60" s="30">
        <f>様式3!C87</f>
        <v>0</v>
      </c>
      <c r="C60" s="248" t="s">
        <v>143</v>
      </c>
      <c r="D60" s="248"/>
      <c r="E60" s="31"/>
      <c r="F60" s="119" t="s">
        <v>228</v>
      </c>
      <c r="G60" s="152">
        <v>160.91</v>
      </c>
      <c r="H60" s="68"/>
      <c r="I60" s="68"/>
      <c r="J60" s="68"/>
      <c r="K60" s="68"/>
    </row>
    <row r="61" spans="1:13">
      <c r="A61" s="92" t="s">
        <v>217</v>
      </c>
      <c r="B61" s="30">
        <f>様式3!C50</f>
        <v>0</v>
      </c>
      <c r="C61" s="248" t="s">
        <v>143</v>
      </c>
      <c r="D61" s="248"/>
      <c r="F61" s="120" t="s">
        <v>229</v>
      </c>
      <c r="G61" s="152" t="e">
        <f>様式3!C87/原価調査!B63*1000</f>
        <v>#DIV/0!</v>
      </c>
      <c r="H61" s="68"/>
      <c r="I61" s="68"/>
      <c r="J61" s="68"/>
      <c r="K61" s="68"/>
    </row>
    <row r="62" spans="1:13">
      <c r="B62" s="57"/>
      <c r="C62" s="58"/>
      <c r="F62" s="69"/>
      <c r="G62" s="68"/>
      <c r="H62" s="68"/>
      <c r="I62" s="68"/>
      <c r="J62" s="68"/>
      <c r="K62" s="68"/>
    </row>
    <row r="63" spans="1:13">
      <c r="A63" s="93" t="s">
        <v>216</v>
      </c>
      <c r="B63" s="37">
        <f>B61</f>
        <v>0</v>
      </c>
      <c r="C63" s="248" t="s">
        <v>143</v>
      </c>
      <c r="D63" s="248"/>
      <c r="F63" s="69"/>
      <c r="G63" s="68"/>
      <c r="H63" s="68"/>
      <c r="I63" s="68"/>
      <c r="J63" s="68"/>
      <c r="K63" s="68"/>
    </row>
    <row r="64" spans="1:13">
      <c r="A64" s="43" t="s">
        <v>200</v>
      </c>
      <c r="B64" s="42">
        <f>様式3!C49</f>
        <v>0</v>
      </c>
      <c r="C64" s="248" t="s">
        <v>143</v>
      </c>
      <c r="D64" s="248"/>
      <c r="F64" s="69"/>
      <c r="G64" s="68"/>
      <c r="H64" s="68"/>
      <c r="I64" s="68"/>
      <c r="J64" s="68"/>
      <c r="K64" s="68"/>
    </row>
    <row r="65" spans="1:11">
      <c r="B65" s="49"/>
      <c r="C65" s="250"/>
      <c r="D65" s="250"/>
      <c r="F65" s="69"/>
      <c r="G65" s="68"/>
      <c r="H65" s="68"/>
      <c r="I65" s="68"/>
      <c r="J65" s="68"/>
      <c r="K65" s="68"/>
    </row>
    <row r="66" spans="1:11" ht="20">
      <c r="A66" s="59" t="s">
        <v>201</v>
      </c>
      <c r="B66" s="60" t="e">
        <f>((B15+(B35/2)+B37+B47+B49+B53+B57)/B63)*1000+B59</f>
        <v>#DIV/0!</v>
      </c>
      <c r="C66" s="248" t="s">
        <v>143</v>
      </c>
      <c r="D66" s="248"/>
      <c r="F66" s="69"/>
      <c r="G66" s="68"/>
      <c r="H66" s="68"/>
      <c r="I66" s="68"/>
      <c r="J66" s="68"/>
      <c r="K66" s="68"/>
    </row>
    <row r="67" spans="1:11" ht="20">
      <c r="A67" s="113" t="s">
        <v>202</v>
      </c>
      <c r="B67" s="114" t="e">
        <f>((B16+B18+B20+(B35/2)+B39+B41+B43+B45)/B64)*1000</f>
        <v>#DIV/0!</v>
      </c>
      <c r="C67" s="249" t="s">
        <v>143</v>
      </c>
      <c r="D67" s="249"/>
      <c r="E67" s="105"/>
      <c r="F67" s="69"/>
      <c r="G67" s="68"/>
      <c r="H67" s="68"/>
      <c r="I67" s="68"/>
      <c r="J67" s="68"/>
      <c r="K67" s="68"/>
    </row>
    <row r="68" spans="1:11">
      <c r="C68" s="250"/>
      <c r="D68" s="250"/>
      <c r="F68" s="69"/>
      <c r="G68" s="68"/>
      <c r="H68" s="68"/>
      <c r="I68" s="68"/>
      <c r="J68" s="68"/>
      <c r="K68" s="68"/>
    </row>
    <row r="69" spans="1:11">
      <c r="A69" s="38"/>
      <c r="B69" s="102" t="s">
        <v>203</v>
      </c>
      <c r="C69" s="103" t="s">
        <v>204</v>
      </c>
      <c r="D69" s="38" t="s">
        <v>205</v>
      </c>
      <c r="E69" s="66" t="s">
        <v>226</v>
      </c>
      <c r="F69" s="69"/>
      <c r="G69" s="68"/>
      <c r="H69" s="68"/>
      <c r="I69" s="68"/>
      <c r="J69" s="68"/>
      <c r="K69" s="68"/>
    </row>
    <row r="70" spans="1:11">
      <c r="A70" s="38" t="s">
        <v>206</v>
      </c>
      <c r="B70" s="61" t="e">
        <f>IF(B3="従前の車種区分",(B66*F74/(B74+C74*G30+D74*H30)),IF(B3="新たな車種区分",(B66*F74/(B74+C74*G35+D74*H35+E74*I35))))</f>
        <v>#DIV/0!</v>
      </c>
      <c r="C70" s="62" t="e">
        <f>B70*G35</f>
        <v>#DIV/0!</v>
      </c>
      <c r="D70" s="104" t="e">
        <f>IF(B3="従前の車種区分",B70*H30,IF(B3="新たな車種区分",B70*H35))</f>
        <v>#DIV/0!</v>
      </c>
      <c r="E70" s="123">
        <f>IF(B3="従前の車種区分",0,IF(B3="新たな車種区分",B70*I35))</f>
        <v>0</v>
      </c>
      <c r="F70" s="69"/>
      <c r="G70" s="68"/>
      <c r="H70" s="68"/>
      <c r="I70" s="68"/>
      <c r="J70" s="68"/>
      <c r="K70" s="68"/>
    </row>
    <row r="71" spans="1:11">
      <c r="A71" s="38" t="s">
        <v>207</v>
      </c>
      <c r="B71" s="61" t="e">
        <f>IF(B3="従前の車種区分",(B67*F74/(B74+C74*G31+D74*H31)),IF(B3="新たな車種区分",(B67*F74/(B74+C74*G36+D74*H36+E74*I36))))</f>
        <v>#DIV/0!</v>
      </c>
      <c r="C71" s="62" t="e">
        <f>B71*G31</f>
        <v>#DIV/0!</v>
      </c>
      <c r="D71" s="104" t="e">
        <f>IF(B3="従前の車種区分",B71*H31,IF(B3="新たな車種区分",B71*H36))</f>
        <v>#DIV/0!</v>
      </c>
      <c r="E71" s="104">
        <f>IF(B3="従前の車種区分",0,IF(B3="新たな車種区分",B71*I36))</f>
        <v>0</v>
      </c>
      <c r="F71" s="69"/>
      <c r="G71" s="68"/>
      <c r="H71" s="68"/>
      <c r="I71" s="68"/>
      <c r="J71" s="68"/>
      <c r="K71" s="68"/>
    </row>
    <row r="72" spans="1:11">
      <c r="B72" s="63"/>
      <c r="C72" s="64"/>
      <c r="F72" s="68"/>
      <c r="G72" s="68"/>
      <c r="H72" s="68"/>
      <c r="I72" s="68"/>
      <c r="J72" s="68"/>
      <c r="K72" s="68"/>
    </row>
    <row r="73" spans="1:11">
      <c r="A73" s="106" t="s">
        <v>208</v>
      </c>
      <c r="B73" s="107" t="s">
        <v>203</v>
      </c>
      <c r="C73" s="108" t="s">
        <v>204</v>
      </c>
      <c r="D73" s="109" t="s">
        <v>205</v>
      </c>
      <c r="E73" s="109" t="s">
        <v>210</v>
      </c>
      <c r="F73" s="75" t="s">
        <v>32</v>
      </c>
      <c r="G73" s="69"/>
      <c r="H73" s="68"/>
      <c r="I73" s="68"/>
      <c r="J73" s="68"/>
      <c r="K73" s="68"/>
    </row>
    <row r="74" spans="1:11">
      <c r="A74" s="110" t="s">
        <v>209</v>
      </c>
      <c r="B74" s="107">
        <v>5128</v>
      </c>
      <c r="C74" s="108">
        <v>2365</v>
      </c>
      <c r="D74" s="109">
        <f>IF(B3="従前の車種区分",I44,IF(B3="新たな車種区分",(I44-J44)))</f>
        <v>4048</v>
      </c>
      <c r="E74" s="109">
        <f>IF(B3="従前の車種区分",0,IF(B3="新たな車種区分",J44))</f>
        <v>0</v>
      </c>
      <c r="F74" s="111">
        <f>SUM(B74:E74)</f>
        <v>11541</v>
      </c>
      <c r="G74" s="68"/>
      <c r="H74" s="68"/>
      <c r="I74" s="68"/>
      <c r="J74" s="68"/>
      <c r="K74" s="68"/>
    </row>
    <row r="75" spans="1:11">
      <c r="F75" s="69"/>
      <c r="G75" s="68"/>
      <c r="H75" s="68"/>
      <c r="I75" s="68"/>
      <c r="J75" s="68"/>
      <c r="K75" s="68"/>
    </row>
    <row r="76" spans="1:11">
      <c r="B76" s="49"/>
      <c r="C76" s="29"/>
      <c r="F76" s="69"/>
      <c r="G76" s="68"/>
      <c r="H76" s="68"/>
      <c r="I76" s="68"/>
      <c r="J76" s="68"/>
      <c r="K76" s="68"/>
    </row>
    <row r="77" spans="1:11">
      <c r="B77" s="49"/>
      <c r="C77" s="29"/>
    </row>
    <row r="78" spans="1:11">
      <c r="B78" s="49"/>
      <c r="C78" s="29"/>
    </row>
    <row r="79" spans="1:11">
      <c r="B79" s="49"/>
      <c r="C79" s="29"/>
    </row>
    <row r="80" spans="1:11">
      <c r="B80" s="49"/>
      <c r="C80" s="29"/>
    </row>
    <row r="81" spans="2:3">
      <c r="B81" s="49"/>
      <c r="C81" s="29"/>
    </row>
  </sheetData>
  <mergeCells count="78">
    <mergeCell ref="F52:L58"/>
    <mergeCell ref="C32:D32"/>
    <mergeCell ref="C33:D33"/>
    <mergeCell ref="C34:D34"/>
    <mergeCell ref="C45:D45"/>
    <mergeCell ref="C41:D41"/>
    <mergeCell ref="C42:D42"/>
    <mergeCell ref="C43:D43"/>
    <mergeCell ref="C44:D44"/>
    <mergeCell ref="C58:D58"/>
    <mergeCell ref="C46:D46"/>
    <mergeCell ref="C47:D47"/>
    <mergeCell ref="C48:D48"/>
    <mergeCell ref="C49:D49"/>
    <mergeCell ref="C50:D50"/>
    <mergeCell ref="C51:D51"/>
    <mergeCell ref="F16:G16"/>
    <mergeCell ref="I15:K15"/>
    <mergeCell ref="C4:D4"/>
    <mergeCell ref="C5:D5"/>
    <mergeCell ref="C6:D6"/>
    <mergeCell ref="C7:D7"/>
    <mergeCell ref="C8:D8"/>
    <mergeCell ref="C9:D9"/>
    <mergeCell ref="F10:G10"/>
    <mergeCell ref="F8:G8"/>
    <mergeCell ref="F7:G7"/>
    <mergeCell ref="F6:G6"/>
    <mergeCell ref="E5:E13"/>
    <mergeCell ref="F5:G5"/>
    <mergeCell ref="C10:D10"/>
    <mergeCell ref="C11:D11"/>
    <mergeCell ref="C12:D12"/>
    <mergeCell ref="C13:D13"/>
    <mergeCell ref="C14:D14"/>
    <mergeCell ref="C25:D25"/>
    <mergeCell ref="C15:D15"/>
    <mergeCell ref="C16:D16"/>
    <mergeCell ref="C17:D17"/>
    <mergeCell ref="C18:D18"/>
    <mergeCell ref="C19:D19"/>
    <mergeCell ref="C20:D20"/>
    <mergeCell ref="C21:D21"/>
    <mergeCell ref="C22:D22"/>
    <mergeCell ref="C23:D23"/>
    <mergeCell ref="C24:D24"/>
    <mergeCell ref="C26:D26"/>
    <mergeCell ref="C27:D27"/>
    <mergeCell ref="C28:D28"/>
    <mergeCell ref="C29:D29"/>
    <mergeCell ref="C30:D30"/>
    <mergeCell ref="I34:J34"/>
    <mergeCell ref="I35:J35"/>
    <mergeCell ref="I36:J36"/>
    <mergeCell ref="F40:K40"/>
    <mergeCell ref="C35:D35"/>
    <mergeCell ref="C36:D36"/>
    <mergeCell ref="C37:D37"/>
    <mergeCell ref="C38:D38"/>
    <mergeCell ref="C39:D39"/>
    <mergeCell ref="C40:D40"/>
    <mergeCell ref="F37:K38"/>
    <mergeCell ref="F9:G9"/>
    <mergeCell ref="C66:D66"/>
    <mergeCell ref="C67:D67"/>
    <mergeCell ref="C68:D68"/>
    <mergeCell ref="C59:D59"/>
    <mergeCell ref="C60:D60"/>
    <mergeCell ref="C61:D61"/>
    <mergeCell ref="C63:D63"/>
    <mergeCell ref="C64:D64"/>
    <mergeCell ref="C65:D65"/>
    <mergeCell ref="C52:D52"/>
    <mergeCell ref="C53:D53"/>
    <mergeCell ref="C54:D54"/>
    <mergeCell ref="C55:D55"/>
    <mergeCell ref="C56:D56"/>
    <mergeCell ref="C31:D31"/>
  </mergeCells>
  <phoneticPr fontId="6"/>
  <dataValidations count="3">
    <dataValidation type="list" allowBlank="1" showInputMessage="1" showErrorMessage="1" sqref="B1" xr:uid="{EA5DBCCC-F6F5-4677-A8E6-E0862BF3FAB4}">
      <formula1>"設定,変更"</formula1>
    </dataValidation>
    <dataValidation type="list" allowBlank="1" showInputMessage="1" showErrorMessage="1" sqref="B2" xr:uid="{6FB2BD18-F7F0-40F1-BBEC-F64AAF4D214F}">
      <formula1>"R4→R5,R5→R6"</formula1>
    </dataValidation>
    <dataValidation type="list" allowBlank="1" showInputMessage="1" showErrorMessage="1" sqref="B3" xr:uid="{B53E8B6B-F4ED-4667-B251-874FB40B617E}">
      <formula1>"従前の車種区分,新たな車種区分"</formula1>
    </dataValidation>
  </dataValidations>
  <pageMargins left="0.7" right="0.7" top="0.75" bottom="0.75" header="0.3" footer="0.3"/>
  <pageSetup paperSize="9" scale="64"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様式1</vt:lpstr>
      <vt:lpstr>様式2</vt:lpstr>
      <vt:lpstr>様式3</vt:lpstr>
      <vt:lpstr>原価調査</vt:lpstr>
      <vt:lpstr>原価調査!Print_Area</vt:lpstr>
      <vt:lpstr>様式1!Print_Area</vt:lpstr>
      <vt:lpstr>様式2!Print_Area</vt:lpstr>
      <vt:lpstr>様式3!Print_Area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須藤 碧</cp:lastModifiedBy>
  <dcterms:modified xsi:type="dcterms:W3CDTF">2025-03-28T04:48:36Z</dcterms:modified>
</cp:coreProperties>
</file>